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bt Summary" sheetId="1" state="visible" r:id="rId3"/>
    <sheet name="Amortization Schedul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<sst xmlns="http://schemas.openxmlformats.org/spreadsheetml/2006/main" count="50" uniqueCount="48">
  <si>
    <t xml:space="preserve">Loan &amp; Debt Analyzer</t>
  </si>
  <si>
    <t xml:space="preserve">See all your debt in one place — understand your total exposure and payment capacity</t>
  </si>
  <si>
    <t xml:space="preserve">Creek Road Financial Inc.  |  www.jeremykresky.com</t>
  </si>
  <si>
    <t xml:space="preserve">Loan Name</t>
  </si>
  <si>
    <t xml:space="preserve">Original Amount</t>
  </si>
  <si>
    <t xml:space="preserve">Current Balance</t>
  </si>
  <si>
    <t xml:space="preserve">Interest Rate</t>
  </si>
  <si>
    <t xml:space="preserve">Term (Years)</t>
  </si>
  <si>
    <t xml:space="preserve">Monthly Payment</t>
  </si>
  <si>
    <t xml:space="preserve">Annual Payment</t>
  </si>
  <si>
    <t xml:space="preserve">Remaining Term</t>
  </si>
  <si>
    <t xml:space="preserve">Loan 1</t>
  </si>
  <si>
    <t xml:space="preserve">Loan 2</t>
  </si>
  <si>
    <t xml:space="preserve">Loan 3</t>
  </si>
  <si>
    <t xml:space="preserve">TOTALS</t>
  </si>
  <si>
    <t xml:space="preserve">DEBT SERVICE ANALYSIS</t>
  </si>
  <si>
    <t xml:space="preserve">Your Annual Net Income (after tax)</t>
  </si>
  <si>
    <t xml:space="preserve">Net profit from operations. The money available to pay debt.</t>
  </si>
  <si>
    <t xml:space="preserve">Add Back: Depreciation</t>
  </si>
  <si>
    <t xml:space="preserve">Depreciation reduces taxable income but isn't a cash outflow.</t>
  </si>
  <si>
    <t xml:space="preserve">Add Back: Interest Expense</t>
  </si>
  <si>
    <t xml:space="preserve">We add this back because we're calculating total cash available vs. total debt payments.</t>
  </si>
  <si>
    <t xml:space="preserve">Owner Draws / Living Expenses</t>
  </si>
  <si>
    <t xml:space="preserve">Be honest — you need to eat. This comes before debt payments in reality.</t>
  </si>
  <si>
    <t xml:space="preserve">Cash Available for Debt Service</t>
  </si>
  <si>
    <t xml:space="preserve">Income + non-cash expenses = cash you generated. This is what's available to pay lenders.</t>
  </si>
  <si>
    <t xml:space="preserve">Total Annual Debt Payments</t>
  </si>
  <si>
    <t xml:space="preserve">DEBT SERVICE COVERAGE RATIO</t>
  </si>
  <si>
    <t xml:space="preserve">THE key ratio. Above 1.25x = you can comfortably make payments. Below 1.0x = you can't cover debt from income.</t>
  </si>
  <si>
    <t xml:space="preserve">Cash After Debt &amp; Living Expenses</t>
  </si>
  <si>
    <t xml:space="preserve">What's truly left after paying lenders AND yourself. Positive = you have room to grow. Negative = something has to change.</t>
  </si>
  <si>
    <t xml:space="preserve">Borrowing Capacity (est.)</t>
  </si>
  <si>
    <t xml:space="preserve">Rough estimate of how much total debt you could carry at 1.25x DSCR over 10 years. Not a guarantee — lenders have their own criteria.</t>
  </si>
  <si>
    <t xml:space="preserve">Loan Amortization Schedule</t>
  </si>
  <si>
    <t xml:space="preserve">Enter ONE loan's details to see every payment broken into principal and interest</t>
  </si>
  <si>
    <t xml:space="preserve">LOAN DETAILS</t>
  </si>
  <si>
    <t xml:space="preserve">Loan Amount ($)</t>
  </si>
  <si>
    <t xml:space="preserve">Annual Interest Rate (%)</t>
  </si>
  <si>
    <t xml:space="preserve">Loan Term (Years)</t>
  </si>
  <si>
    <t xml:space="preserve">Payments Per Year</t>
  </si>
  <si>
    <t xml:space="preserve">Total Interest Paid</t>
  </si>
  <si>
    <t xml:space="preserve">This is the total cost of borrowing — what you pay above the original loan amount.</t>
  </si>
  <si>
    <t xml:space="preserve">Total Amount Paid</t>
  </si>
  <si>
    <t xml:space="preserve">Payment #</t>
  </si>
  <si>
    <t xml:space="preserve">Payment</t>
  </si>
  <si>
    <t xml:space="preserve">Principal</t>
  </si>
  <si>
    <t xml:space="preserve">Interest</t>
  </si>
  <si>
    <t xml:space="preserve">Remaining Balance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</si>
</sst>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;&quot;($&quot;#,##0\);\-"/>
    <numFmt numFmtId="166" formatCode="0.0%"/>
    <numFmt numFmtId="167" formatCode="#,##0"/>
    <numFmt numFmtId="168" formatCode="0.0"/>
    <numFmt numFmtId="169" formatCode="0.00\x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9F5EE"/>
      <name val="Arial"/>
      <family val="0"/>
      <charset val="1"/>
    </font>
    <font>
      <sz val="9"/>
      <color rgb="FFC8922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C8922A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2D5A27"/>
      <name val="Arial"/>
      <family val="0"/>
      <charset val="1"/>
    </font>
    <font>
      <b val="true"/>
      <sz val="14"/>
      <color rgb="FFC8922A"/>
      <name val="Arial"/>
      <family val="0"/>
      <charset val="1"/>
    </font>
    <font>
      <i val="true"/>
      <sz val="10"/>
      <color rgb="FFC8922A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2A18"/>
        <bgColor rgb="FF003300"/>
      </patternFill>
    </fill>
    <fill>
      <patternFill patternType="solid">
        <fgColor rgb="FF2D5A27"/>
        <bgColor rgb="FF1A2A18"/>
      </patternFill>
    </fill>
    <fill>
      <patternFill patternType="solid">
        <fgColor rgb="FFFFFFFF"/>
        <bgColor rgb="FFF9F5EE"/>
      </patternFill>
    </fill>
    <fill>
      <patternFill patternType="solid">
        <fgColor rgb="FFE8F0E6"/>
        <bgColor rgb="FFF9F5EE"/>
      </patternFill>
    </fill>
    <fill>
      <patternFill patternType="solid">
        <fgColor rgb="FFF9F5EE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5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9F5EE"/>
      <rgbColor rgb="FFE8F0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22A"/>
      <rgbColor rgb="FFFF6600"/>
      <rgbColor rgb="FF666666"/>
      <rgbColor rgb="FF969696"/>
      <rgbColor rgb="FF003366"/>
      <rgbColor rgb="FF339966"/>
      <rgbColor rgb="FF003300"/>
      <rgbColor rgb="FF1A2A18"/>
      <rgbColor rgb="FF993300"/>
      <rgbColor rgb="FF993366"/>
      <rgbColor rgb="FF333399"/>
      <rgbColor rgb="FF2D5A2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27"/>
    <pageSetUpPr fitToPage="false"/>
  </sheetPr>
  <dimension ref="A1:J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10" min="3" style="1" width="16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9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21.7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8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6" customFormat="false" ht="26.85" hidden="false" customHeight="false" outlineLevel="0" collapsed="false"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</row>
    <row r="7" customFormat="false" ht="15" hidden="false" customHeight="false" outlineLevel="0" collapsed="false">
      <c r="B7" s="6" t="s">
        <v>11</v>
      </c>
      <c r="C7" s="7" t="n">
        <v>0</v>
      </c>
      <c r="D7" s="7" t="n">
        <v>0</v>
      </c>
      <c r="E7" s="8" t="n">
        <v>0</v>
      </c>
      <c r="F7" s="9" t="n">
        <v>0</v>
      </c>
      <c r="G7" s="10" t="n">
        <f aca="false">IF(D7=0,0,IF(E7=0,0,-PMT(E7/12,F7*12,D7)))</f>
        <v>0</v>
      </c>
      <c r="H7" s="10" t="n">
        <f aca="false">G7*12</f>
        <v>0</v>
      </c>
      <c r="I7" s="11" t="n">
        <f aca="false">IF(G7=0,0,NPER(E7/12,-G7,D7)/12)</f>
        <v>0</v>
      </c>
    </row>
    <row r="8" customFormat="false" ht="15" hidden="false" customHeight="false" outlineLevel="0" collapsed="false">
      <c r="B8" s="6" t="s">
        <v>12</v>
      </c>
      <c r="C8" s="7" t="n">
        <v>0</v>
      </c>
      <c r="D8" s="7" t="n">
        <v>0</v>
      </c>
      <c r="E8" s="8" t="n">
        <v>0</v>
      </c>
      <c r="F8" s="9" t="n">
        <v>0</v>
      </c>
      <c r="G8" s="10" t="n">
        <f aca="false">IF(D8=0,0,IF(E8=0,0,-PMT(E8/12,F8*12,D8)))</f>
        <v>0</v>
      </c>
      <c r="H8" s="10" t="n">
        <f aca="false">G8*12</f>
        <v>0</v>
      </c>
      <c r="I8" s="11" t="n">
        <f aca="false">IF(G8=0,0,NPER(E8/12,-G8,D8)/12)</f>
        <v>0</v>
      </c>
    </row>
    <row r="9" customFormat="false" ht="15" hidden="false" customHeight="false" outlineLevel="0" collapsed="false">
      <c r="B9" s="6" t="s">
        <v>13</v>
      </c>
      <c r="C9" s="7" t="n">
        <v>0</v>
      </c>
      <c r="D9" s="7" t="n">
        <v>0</v>
      </c>
      <c r="E9" s="8" t="n">
        <v>0</v>
      </c>
      <c r="F9" s="9" t="n">
        <v>0</v>
      </c>
      <c r="G9" s="10" t="n">
        <f aca="false">IF(D9=0,0,IF(E9=0,0,-PMT(E9/12,F9*12,D9)))</f>
        <v>0</v>
      </c>
      <c r="H9" s="10" t="n">
        <f aca="false">G9*12</f>
        <v>0</v>
      </c>
      <c r="I9" s="11" t="n">
        <f aca="false">IF(G9=0,0,NPER(E9/12,-G9,D9)/12)</f>
        <v>0</v>
      </c>
    </row>
    <row r="10" customFormat="false" ht="15" hidden="false" customHeight="false" outlineLevel="0" collapsed="false">
      <c r="B10" s="6"/>
      <c r="C10" s="7" t="n">
        <v>0</v>
      </c>
      <c r="D10" s="7" t="n">
        <v>0</v>
      </c>
      <c r="E10" s="8" t="n">
        <v>0</v>
      </c>
      <c r="F10" s="9" t="n">
        <v>0</v>
      </c>
      <c r="G10" s="10" t="n">
        <f aca="false">IF(D10=0,0,IF(E10=0,0,-PMT(E10/12,F10*12,D10)))</f>
        <v>0</v>
      </c>
      <c r="H10" s="10" t="n">
        <f aca="false">G10*12</f>
        <v>0</v>
      </c>
      <c r="I10" s="11" t="n">
        <f aca="false">IF(G10=0,0,NPER(E10/12,-G10,D10)/12)</f>
        <v>0</v>
      </c>
    </row>
    <row r="11" customFormat="false" ht="15" hidden="false" customHeight="false" outlineLevel="0" collapsed="false">
      <c r="B11" s="6"/>
      <c r="C11" s="7" t="n">
        <v>0</v>
      </c>
      <c r="D11" s="7" t="n">
        <v>0</v>
      </c>
      <c r="E11" s="8" t="n">
        <v>0</v>
      </c>
      <c r="F11" s="9" t="n">
        <v>0</v>
      </c>
      <c r="G11" s="10" t="n">
        <f aca="false">IF(D11=0,0,IF(E11=0,0,-PMT(E11/12,F11*12,D11)))</f>
        <v>0</v>
      </c>
      <c r="H11" s="10" t="n">
        <f aca="false">G11*12</f>
        <v>0</v>
      </c>
      <c r="I11" s="11" t="n">
        <f aca="false">IF(G11=0,0,NPER(E11/12,-G11,D11)/12)</f>
        <v>0</v>
      </c>
    </row>
    <row r="12" customFormat="false" ht="15" hidden="false" customHeight="false" outlineLevel="0" collapsed="false">
      <c r="B12" s="6"/>
      <c r="C12" s="7" t="n">
        <v>0</v>
      </c>
      <c r="D12" s="7" t="n">
        <v>0</v>
      </c>
      <c r="E12" s="8" t="n">
        <v>0</v>
      </c>
      <c r="F12" s="9" t="n">
        <v>0</v>
      </c>
      <c r="G12" s="10" t="n">
        <f aca="false">IF(D12=0,0,IF(E12=0,0,-PMT(E12/12,F12*12,D12)))</f>
        <v>0</v>
      </c>
      <c r="H12" s="10" t="n">
        <f aca="false">G12*12</f>
        <v>0</v>
      </c>
      <c r="I12" s="11" t="n">
        <f aca="false">IF(G12=0,0,NPER(E12/12,-G12,D12)/12)</f>
        <v>0</v>
      </c>
    </row>
    <row r="13" customFormat="false" ht="15" hidden="false" customHeight="false" outlineLevel="0" collapsed="false">
      <c r="B13" s="6"/>
      <c r="C13" s="7" t="n">
        <v>0</v>
      </c>
      <c r="D13" s="7" t="n">
        <v>0</v>
      </c>
      <c r="E13" s="8" t="n">
        <v>0</v>
      </c>
      <c r="F13" s="9" t="n">
        <v>0</v>
      </c>
      <c r="G13" s="10" t="n">
        <f aca="false">IF(D13=0,0,IF(E13=0,0,-PMT(E13/12,F13*12,D13)))</f>
        <v>0</v>
      </c>
      <c r="H13" s="10" t="n">
        <f aca="false">G13*12</f>
        <v>0</v>
      </c>
      <c r="I13" s="11" t="n">
        <f aca="false">IF(G13=0,0,NPER(E13/12,-G13,D13)/12)</f>
        <v>0</v>
      </c>
    </row>
    <row r="14" customFormat="false" ht="15" hidden="false" customHeight="false" outlineLevel="0" collapsed="false">
      <c r="B14" s="6"/>
      <c r="C14" s="7" t="n">
        <v>0</v>
      </c>
      <c r="D14" s="7" t="n">
        <v>0</v>
      </c>
      <c r="E14" s="8" t="n">
        <v>0</v>
      </c>
      <c r="F14" s="9" t="n">
        <v>0</v>
      </c>
      <c r="G14" s="10" t="n">
        <f aca="false">IF(D14=0,0,IF(E14=0,0,-PMT(E14/12,F14*12,D14)))</f>
        <v>0</v>
      </c>
      <c r="H14" s="10" t="n">
        <f aca="false">G14*12</f>
        <v>0</v>
      </c>
      <c r="I14" s="11" t="n">
        <f aca="false">IF(G14=0,0,NPER(E14/12,-G14,D14)/12)</f>
        <v>0</v>
      </c>
    </row>
    <row r="15" customFormat="false" ht="15" hidden="false" customHeight="false" outlineLevel="0" collapsed="false">
      <c r="B15" s="12" t="s">
        <v>14</v>
      </c>
      <c r="C15" s="13" t="n">
        <f aca="false">C7+C8+C9+C10+C11+C12+C13+C14</f>
        <v>0</v>
      </c>
      <c r="D15" s="13" t="n">
        <f aca="false">D7+D8+D9+D10+D11+D12+D13+D14</f>
        <v>0</v>
      </c>
      <c r="E15" s="14"/>
      <c r="F15" s="14"/>
      <c r="G15" s="13" t="n">
        <f aca="false">G7+G8+G9+G10+G11+G12+G13+G14</f>
        <v>0</v>
      </c>
      <c r="H15" s="13" t="n">
        <f aca="false">H7+H8+H9+H10+H11+H12+H13+H14</f>
        <v>0</v>
      </c>
      <c r="I15" s="14"/>
    </row>
    <row r="17" customFormat="false" ht="15" hidden="false" customHeight="false" outlineLevel="0" collapsed="false">
      <c r="B17" s="15" t="s">
        <v>15</v>
      </c>
      <c r="C17" s="16"/>
      <c r="D17" s="16"/>
      <c r="E17" s="16"/>
      <c r="F17" s="16"/>
      <c r="G17" s="16"/>
      <c r="H17" s="16"/>
      <c r="I17" s="16"/>
      <c r="J17" s="16"/>
    </row>
    <row r="18" customFormat="false" ht="15" hidden="false" customHeight="true" outlineLevel="0" collapsed="false">
      <c r="B18" s="17" t="s">
        <v>16</v>
      </c>
      <c r="C18" s="7" t="n">
        <v>0</v>
      </c>
      <c r="E18" s="18" t="s">
        <v>17</v>
      </c>
      <c r="F18" s="18"/>
      <c r="G18" s="18"/>
      <c r="H18" s="18"/>
      <c r="I18" s="18"/>
      <c r="J18" s="18"/>
    </row>
    <row r="19" customFormat="false" ht="15" hidden="false" customHeight="true" outlineLevel="0" collapsed="false">
      <c r="B19" s="17" t="s">
        <v>18</v>
      </c>
      <c r="C19" s="7" t="n">
        <v>0</v>
      </c>
      <c r="E19" s="18" t="s">
        <v>19</v>
      </c>
      <c r="F19" s="18"/>
      <c r="G19" s="18"/>
      <c r="H19" s="18"/>
      <c r="I19" s="18"/>
      <c r="J19" s="18"/>
    </row>
    <row r="20" customFormat="false" ht="15" hidden="false" customHeight="true" outlineLevel="0" collapsed="false">
      <c r="B20" s="17" t="s">
        <v>20</v>
      </c>
      <c r="C20" s="7" t="n">
        <v>0</v>
      </c>
      <c r="E20" s="18" t="s">
        <v>21</v>
      </c>
      <c r="F20" s="18"/>
      <c r="G20" s="18"/>
      <c r="H20" s="18"/>
      <c r="I20" s="18"/>
      <c r="J20" s="18"/>
    </row>
    <row r="21" customFormat="false" ht="15" hidden="false" customHeight="true" outlineLevel="0" collapsed="false">
      <c r="B21" s="17" t="s">
        <v>22</v>
      </c>
      <c r="C21" s="7" t="n">
        <v>0</v>
      </c>
      <c r="E21" s="18" t="s">
        <v>23</v>
      </c>
      <c r="F21" s="18"/>
      <c r="G21" s="18"/>
      <c r="H21" s="18"/>
      <c r="I21" s="18"/>
      <c r="J21" s="18"/>
    </row>
    <row r="23" customFormat="false" ht="15" hidden="false" customHeight="true" outlineLevel="0" collapsed="false">
      <c r="B23" s="19" t="s">
        <v>24</v>
      </c>
      <c r="C23" s="10" t="n">
        <f aca="false">C18+C19+C20</f>
        <v>0</v>
      </c>
      <c r="E23" s="18" t="s">
        <v>25</v>
      </c>
      <c r="F23" s="18"/>
      <c r="G23" s="18"/>
      <c r="H23" s="18"/>
      <c r="I23" s="18"/>
      <c r="J23" s="18"/>
    </row>
    <row r="24" customFormat="false" ht="15" hidden="false" customHeight="false" outlineLevel="0" collapsed="false">
      <c r="B24" s="19" t="s">
        <v>26</v>
      </c>
      <c r="C24" s="20" t="n">
        <f aca="false">H15</f>
        <v>0</v>
      </c>
    </row>
    <row r="25" customFormat="false" ht="17.35" hidden="false" customHeight="true" outlineLevel="0" collapsed="false">
      <c r="B25" s="21" t="s">
        <v>27</v>
      </c>
      <c r="C25" s="22" t="str">
        <f aca="false">IF(C24=0,"-",C23/C24)</f>
        <v>-</v>
      </c>
      <c r="D25" s="14"/>
      <c r="E25" s="23" t="s">
        <v>28</v>
      </c>
      <c r="F25" s="23"/>
      <c r="G25" s="23"/>
      <c r="H25" s="23"/>
      <c r="I25" s="23"/>
      <c r="J25" s="23"/>
    </row>
    <row r="27" customFormat="false" ht="15" hidden="false" customHeight="true" outlineLevel="0" collapsed="false">
      <c r="B27" s="19" t="s">
        <v>29</v>
      </c>
      <c r="C27" s="10" t="n">
        <f aca="false">C23-C24-C21</f>
        <v>0</v>
      </c>
      <c r="E27" s="18" t="s">
        <v>30</v>
      </c>
      <c r="F27" s="18"/>
      <c r="G27" s="18"/>
      <c r="H27" s="18"/>
      <c r="I27" s="18"/>
      <c r="J27" s="18"/>
    </row>
    <row r="28" customFormat="false" ht="22.35" hidden="false" customHeight="true" outlineLevel="0" collapsed="false">
      <c r="B28" s="19" t="s">
        <v>31</v>
      </c>
      <c r="C28" s="10" t="n">
        <f aca="false">IF(C23=0,0,(C23/1.25)*10)</f>
        <v>0</v>
      </c>
      <c r="E28" s="18" t="s">
        <v>32</v>
      </c>
      <c r="F28" s="18"/>
      <c r="G28" s="18"/>
      <c r="H28" s="18"/>
      <c r="I28" s="18"/>
      <c r="J28" s="18"/>
    </row>
  </sheetData>
  <mergeCells count="11">
    <mergeCell ref="A1:J2"/>
    <mergeCell ref="A3:J3"/>
    <mergeCell ref="A4:J4"/>
    <mergeCell ref="E18:J18"/>
    <mergeCell ref="E19:J19"/>
    <mergeCell ref="E20:J20"/>
    <mergeCell ref="E21:J21"/>
    <mergeCell ref="E23:J23"/>
    <mergeCell ref="E25:J25"/>
    <mergeCell ref="E27:J27"/>
    <mergeCell ref="E28:J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922A"/>
    <pageSetUpPr fitToPage="false"/>
  </sheetPr>
  <dimension ref="A1:H1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8" min="3" style="1" width="16"/>
  </cols>
  <sheetData>
    <row r="1" customFormat="false" ht="30" hidden="false" customHeight="true" outlineLevel="0" collapsed="false">
      <c r="A1" s="2" t="s">
        <v>33</v>
      </c>
      <c r="B1" s="2"/>
      <c r="C1" s="2"/>
      <c r="D1" s="2"/>
      <c r="E1" s="2"/>
      <c r="F1" s="2"/>
      <c r="G1" s="2"/>
      <c r="H1" s="2"/>
    </row>
    <row r="2" customFormat="false" ht="9.75" hidden="false" customHeight="true" outlineLevel="0" collapsed="false">
      <c r="A2" s="2"/>
      <c r="B2" s="2"/>
      <c r="C2" s="2"/>
      <c r="D2" s="2"/>
      <c r="E2" s="2"/>
      <c r="F2" s="2"/>
      <c r="G2" s="2"/>
      <c r="H2" s="2"/>
    </row>
    <row r="3" customFormat="false" ht="21.75" hidden="false" customHeight="true" outlineLevel="0" collapsed="false">
      <c r="A3" s="3" t="s">
        <v>34</v>
      </c>
      <c r="B3" s="3"/>
      <c r="C3" s="3"/>
      <c r="D3" s="3"/>
      <c r="E3" s="3"/>
      <c r="F3" s="3"/>
      <c r="G3" s="3"/>
      <c r="H3" s="3"/>
    </row>
    <row r="4" customFormat="false" ht="18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6" customFormat="false" ht="15" hidden="false" customHeight="false" outlineLevel="0" collapsed="false">
      <c r="B6" s="15" t="s">
        <v>35</v>
      </c>
      <c r="C6" s="16"/>
      <c r="D6" s="16"/>
      <c r="E6" s="16"/>
      <c r="F6" s="16"/>
      <c r="G6" s="16"/>
      <c r="H6" s="16"/>
    </row>
    <row r="7" customFormat="false" ht="15" hidden="false" customHeight="false" outlineLevel="0" collapsed="false">
      <c r="B7" s="17" t="s">
        <v>36</v>
      </c>
      <c r="C7" s="7" t="n">
        <v>100000</v>
      </c>
    </row>
    <row r="8" customFormat="false" ht="15" hidden="false" customHeight="false" outlineLevel="0" collapsed="false">
      <c r="B8" s="17" t="s">
        <v>37</v>
      </c>
      <c r="C8" s="8" t="n">
        <v>0.06</v>
      </c>
    </row>
    <row r="9" customFormat="false" ht="15" hidden="false" customHeight="false" outlineLevel="0" collapsed="false">
      <c r="B9" s="17" t="s">
        <v>38</v>
      </c>
      <c r="C9" s="9" t="n">
        <v>10</v>
      </c>
    </row>
    <row r="10" customFormat="false" ht="15" hidden="false" customHeight="false" outlineLevel="0" collapsed="false">
      <c r="B10" s="17" t="s">
        <v>39</v>
      </c>
      <c r="C10" s="9" t="n">
        <v>12</v>
      </c>
    </row>
    <row r="12" customFormat="false" ht="15" hidden="false" customHeight="false" outlineLevel="0" collapsed="false">
      <c r="B12" s="19" t="s">
        <v>8</v>
      </c>
      <c r="C12" s="10" t="n">
        <f aca="false">-PMT(C8/C10,C9*C10,C7)</f>
        <v>1110.20501941649</v>
      </c>
    </row>
    <row r="13" customFormat="false" ht="15" hidden="false" customHeight="true" outlineLevel="0" collapsed="false">
      <c r="B13" s="19" t="s">
        <v>40</v>
      </c>
      <c r="C13" s="10" t="n">
        <f aca="false">(C12*C9*C10)-C7</f>
        <v>33224.6023299794</v>
      </c>
      <c r="E13" s="18" t="s">
        <v>41</v>
      </c>
      <c r="F13" s="18"/>
      <c r="G13" s="18"/>
      <c r="H13" s="18"/>
    </row>
    <row r="14" customFormat="false" ht="15" hidden="false" customHeight="false" outlineLevel="0" collapsed="false">
      <c r="B14" s="19" t="s">
        <v>42</v>
      </c>
      <c r="C14" s="10" t="n">
        <f aca="false">C12*C9*C10</f>
        <v>133224.602329979</v>
      </c>
    </row>
    <row r="16" customFormat="false" ht="26.85" hidden="false" customHeight="false" outlineLevel="0" collapsed="false">
      <c r="B16" s="5" t="s">
        <v>43</v>
      </c>
      <c r="C16" s="5" t="s">
        <v>44</v>
      </c>
      <c r="D16" s="5" t="s">
        <v>45</v>
      </c>
      <c r="E16" s="5" t="s">
        <v>46</v>
      </c>
      <c r="F16" s="5" t="s">
        <v>47</v>
      </c>
    </row>
    <row r="17" customFormat="false" ht="15" hidden="false" customHeight="false" outlineLevel="0" collapsed="false">
      <c r="B17" s="24" t="n">
        <v>1</v>
      </c>
      <c r="C17" s="25" t="n">
        <f aca="false">IF(B17&gt;C$9*C$10,"",C$12)</f>
        <v>1110.20501941649</v>
      </c>
      <c r="D17" s="25" t="n">
        <f aca="false">IF(B17&gt;C$9*C$10,"",C17-E17)</f>
        <v>610.205019416495</v>
      </c>
      <c r="E17" s="25" t="n">
        <f aca="false">IF(B17&gt;C$9*C$10,"",C$7*C$8/C$10)</f>
        <v>500</v>
      </c>
      <c r="F17" s="25" t="n">
        <f aca="false">IF(B17&gt;C$9*C$10,"",C$7-D17)</f>
        <v>99389.7949805835</v>
      </c>
    </row>
    <row r="18" customFormat="false" ht="15" hidden="false" customHeight="false" outlineLevel="0" collapsed="false">
      <c r="B18" s="24" t="n">
        <v>2</v>
      </c>
      <c r="C18" s="25" t="n">
        <f aca="false">IF(B18&gt;C$9*C$10,"",C$12)</f>
        <v>1110.20501941649</v>
      </c>
      <c r="D18" s="25" t="n">
        <f aca="false">IF(B18&gt;C$9*C$10,"",C18-E18)</f>
        <v>613.256044513577</v>
      </c>
      <c r="E18" s="25" t="n">
        <f aca="false">IF(B18&gt;C$9*C$10,"",F17*C$8/C$10)</f>
        <v>496.948974902918</v>
      </c>
      <c r="F18" s="25" t="n">
        <f aca="false">IF(B18&gt;C$9*C$10,"",F17-D18)</f>
        <v>98776.5389360699</v>
      </c>
    </row>
    <row r="19" customFormat="false" ht="15" hidden="false" customHeight="false" outlineLevel="0" collapsed="false">
      <c r="B19" s="24" t="n">
        <v>3</v>
      </c>
      <c r="C19" s="25" t="n">
        <f aca="false">IF(B19&gt;C$9*C$10,"",C$12)</f>
        <v>1110.20501941649</v>
      </c>
      <c r="D19" s="25" t="n">
        <f aca="false">IF(B19&gt;C$9*C$10,"",C19-E19)</f>
        <v>616.322324736145</v>
      </c>
      <c r="E19" s="25" t="n">
        <f aca="false">IF(B19&gt;C$9*C$10,"",F18*C$8/C$10)</f>
        <v>493.88269468035</v>
      </c>
      <c r="F19" s="25" t="n">
        <f aca="false">IF(B19&gt;C$9*C$10,"",F18-D19)</f>
        <v>98160.2166113338</v>
      </c>
    </row>
    <row r="20" customFormat="false" ht="15" hidden="false" customHeight="false" outlineLevel="0" collapsed="false">
      <c r="B20" s="24" t="n">
        <v>4</v>
      </c>
      <c r="C20" s="25" t="n">
        <f aca="false">IF(B20&gt;C$9*C$10,"",C$12)</f>
        <v>1110.20501941649</v>
      </c>
      <c r="D20" s="25" t="n">
        <f aca="false">IF(B20&gt;C$9*C$10,"",C20-E20)</f>
        <v>619.403936359826</v>
      </c>
      <c r="E20" s="25" t="n">
        <f aca="false">IF(B20&gt;C$9*C$10,"",F19*C$8/C$10)</f>
        <v>490.801083056669</v>
      </c>
      <c r="F20" s="25" t="n">
        <f aca="false">IF(B20&gt;C$9*C$10,"",F19-D20)</f>
        <v>97540.812674974</v>
      </c>
    </row>
    <row r="21" customFormat="false" ht="15" hidden="false" customHeight="false" outlineLevel="0" collapsed="false">
      <c r="B21" s="24" t="n">
        <v>5</v>
      </c>
      <c r="C21" s="25" t="n">
        <f aca="false">IF(B21&gt;C$9*C$10,"",C$12)</f>
        <v>1110.20501941649</v>
      </c>
      <c r="D21" s="25" t="n">
        <f aca="false">IF(B21&gt;C$9*C$10,"",C21-E21)</f>
        <v>622.500956041625</v>
      </c>
      <c r="E21" s="25" t="n">
        <f aca="false">IF(B21&gt;C$9*C$10,"",F20*C$8/C$10)</f>
        <v>487.70406337487</v>
      </c>
      <c r="F21" s="25" t="n">
        <f aca="false">IF(B21&gt;C$9*C$10,"",F20-D21)</f>
        <v>96918.3117189323</v>
      </c>
    </row>
    <row r="22" customFormat="false" ht="15" hidden="false" customHeight="false" outlineLevel="0" collapsed="false">
      <c r="B22" s="24" t="n">
        <v>6</v>
      </c>
      <c r="C22" s="25" t="n">
        <f aca="false">IF(B22&gt;C$9*C$10,"",C$12)</f>
        <v>1110.20501941649</v>
      </c>
      <c r="D22" s="25" t="n">
        <f aca="false">IF(B22&gt;C$9*C$10,"",C22-E22)</f>
        <v>625.613460821833</v>
      </c>
      <c r="E22" s="25" t="n">
        <f aca="false">IF(B22&gt;C$9*C$10,"",F21*C$8/C$10)</f>
        <v>484.591558594662</v>
      </c>
      <c r="F22" s="25" t="n">
        <f aca="false">IF(B22&gt;C$9*C$10,"",F21-D22)</f>
        <v>96292.6982581105</v>
      </c>
    </row>
    <row r="23" customFormat="false" ht="15" hidden="false" customHeight="false" outlineLevel="0" collapsed="false">
      <c r="B23" s="24" t="n">
        <v>7</v>
      </c>
      <c r="C23" s="25" t="n">
        <f aca="false">IF(B23&gt;C$9*C$10,"",C$12)</f>
        <v>1110.20501941649</v>
      </c>
      <c r="D23" s="25" t="n">
        <f aca="false">IF(B23&gt;C$9*C$10,"",C23-E23)</f>
        <v>628.741528125942</v>
      </c>
      <c r="E23" s="25" t="n">
        <f aca="false">IF(B23&gt;C$9*C$10,"",F22*C$8/C$10)</f>
        <v>481.463491290553</v>
      </c>
      <c r="F23" s="25" t="n">
        <f aca="false">IF(B23&gt;C$9*C$10,"",F22-D23)</f>
        <v>95663.9567299846</v>
      </c>
    </row>
    <row r="24" customFormat="false" ht="15" hidden="false" customHeight="false" outlineLevel="0" collapsed="false">
      <c r="B24" s="24" t="n">
        <v>8</v>
      </c>
      <c r="C24" s="25" t="n">
        <f aca="false">IF(B24&gt;C$9*C$10,"",C$12)</f>
        <v>1110.20501941649</v>
      </c>
      <c r="D24" s="25" t="n">
        <f aca="false">IF(B24&gt;C$9*C$10,"",C24-E24)</f>
        <v>631.885235766572</v>
      </c>
      <c r="E24" s="25" t="n">
        <f aca="false">IF(B24&gt;C$9*C$10,"",F23*C$8/C$10)</f>
        <v>478.319783649923</v>
      </c>
      <c r="F24" s="25" t="n">
        <f aca="false">IF(B24&gt;C$9*C$10,"",F23-D24)</f>
        <v>95032.071494218</v>
      </c>
    </row>
    <row r="25" customFormat="false" ht="15" hidden="false" customHeight="false" outlineLevel="0" collapsed="false">
      <c r="B25" s="24" t="n">
        <v>9</v>
      </c>
      <c r="C25" s="25" t="n">
        <f aca="false">IF(B25&gt;C$9*C$10,"",C$12)</f>
        <v>1110.20501941649</v>
      </c>
      <c r="D25" s="25" t="n">
        <f aca="false">IF(B25&gt;C$9*C$10,"",C25-E25)</f>
        <v>635.044661945405</v>
      </c>
      <c r="E25" s="25" t="n">
        <f aca="false">IF(B25&gt;C$9*C$10,"",F24*C$8/C$10)</f>
        <v>475.16035747109</v>
      </c>
      <c r="F25" s="25" t="n">
        <f aca="false">IF(B25&gt;C$9*C$10,"",F24-D25)</f>
        <v>94397.0268322726</v>
      </c>
    </row>
    <row r="26" customFormat="false" ht="15" hidden="false" customHeight="false" outlineLevel="0" collapsed="false">
      <c r="B26" s="24" t="n">
        <v>10</v>
      </c>
      <c r="C26" s="25" t="n">
        <f aca="false">IF(B26&gt;C$9*C$10,"",C$12)</f>
        <v>1110.20501941649</v>
      </c>
      <c r="D26" s="25" t="n">
        <f aca="false">IF(B26&gt;C$9*C$10,"",C26-E26)</f>
        <v>638.219885255132</v>
      </c>
      <c r="E26" s="25" t="n">
        <f aca="false">IF(B26&gt;C$9*C$10,"",F25*C$8/C$10)</f>
        <v>471.985134161363</v>
      </c>
      <c r="F26" s="25" t="n">
        <f aca="false">IF(B26&gt;C$9*C$10,"",F25-D26)</f>
        <v>93758.8069470175</v>
      </c>
    </row>
    <row r="27" customFormat="false" ht="15" hidden="false" customHeight="false" outlineLevel="0" collapsed="false">
      <c r="B27" s="24" t="n">
        <v>11</v>
      </c>
      <c r="C27" s="25" t="n">
        <f aca="false">IF(B27&gt;C$9*C$10,"",C$12)</f>
        <v>1110.20501941649</v>
      </c>
      <c r="D27" s="25" t="n">
        <f aca="false">IF(B27&gt;C$9*C$10,"",C27-E27)</f>
        <v>641.410984681407</v>
      </c>
      <c r="E27" s="25" t="n">
        <f aca="false">IF(B27&gt;C$9*C$10,"",F26*C$8/C$10)</f>
        <v>468.794034735087</v>
      </c>
      <c r="F27" s="25" t="n">
        <f aca="false">IF(B27&gt;C$9*C$10,"",F26-D27)</f>
        <v>93117.395962336</v>
      </c>
    </row>
    <row r="28" customFormat="false" ht="15" hidden="false" customHeight="false" outlineLevel="0" collapsed="false">
      <c r="B28" s="26" t="n">
        <v>12</v>
      </c>
      <c r="C28" s="10" t="n">
        <f aca="false">IF(B28&gt;C$9*C$10,"",C$12)</f>
        <v>1110.20501941649</v>
      </c>
      <c r="D28" s="10" t="n">
        <f aca="false">IF(B28&gt;C$9*C$10,"",C28-E28)</f>
        <v>644.618039604814</v>
      </c>
      <c r="E28" s="10" t="n">
        <f aca="false">IF(B28&gt;C$9*C$10,"",F27*C$8/C$10)</f>
        <v>465.58697981168</v>
      </c>
      <c r="F28" s="10" t="n">
        <f aca="false">IF(B28&gt;C$9*C$10,"",F27-D28)</f>
        <v>92472.7779227312</v>
      </c>
    </row>
    <row r="29" customFormat="false" ht="15" hidden="false" customHeight="false" outlineLevel="0" collapsed="false">
      <c r="B29" s="24" t="n">
        <v>13</v>
      </c>
      <c r="C29" s="25" t="n">
        <f aca="false">IF(B29&gt;C$9*C$10,"",C$12)</f>
        <v>1110.20501941649</v>
      </c>
      <c r="D29" s="25" t="n">
        <f aca="false">IF(B29&gt;C$9*C$10,"",C29-E29)</f>
        <v>647.841129802839</v>
      </c>
      <c r="E29" s="25" t="n">
        <f aca="false">IF(B29&gt;C$9*C$10,"",F28*C$8/C$10)</f>
        <v>462.363889613656</v>
      </c>
      <c r="F29" s="25" t="n">
        <f aca="false">IF(B29&gt;C$9*C$10,"",F28-D29)</f>
        <v>91824.9367929284</v>
      </c>
    </row>
    <row r="30" customFormat="false" ht="15" hidden="false" customHeight="false" outlineLevel="0" collapsed="false">
      <c r="B30" s="24" t="n">
        <v>14</v>
      </c>
      <c r="C30" s="25" t="n">
        <f aca="false">IF(B30&gt;C$9*C$10,"",C$12)</f>
        <v>1110.20501941649</v>
      </c>
      <c r="D30" s="25" t="n">
        <f aca="false">IF(B30&gt;C$9*C$10,"",C30-E30)</f>
        <v>651.080335451853</v>
      </c>
      <c r="E30" s="25" t="n">
        <f aca="false">IF(B30&gt;C$9*C$10,"",F29*C$8/C$10)</f>
        <v>459.124683964642</v>
      </c>
      <c r="F30" s="25" t="n">
        <f aca="false">IF(B30&gt;C$9*C$10,"",F29-D30)</f>
        <v>91173.8564574765</v>
      </c>
    </row>
    <row r="31" customFormat="false" ht="15" hidden="false" customHeight="false" outlineLevel="0" collapsed="false">
      <c r="B31" s="24" t="n">
        <v>15</v>
      </c>
      <c r="C31" s="25" t="n">
        <f aca="false">IF(B31&gt;C$9*C$10,"",C$12)</f>
        <v>1110.20501941649</v>
      </c>
      <c r="D31" s="25" t="n">
        <f aca="false">IF(B31&gt;C$9*C$10,"",C31-E31)</f>
        <v>654.335737129112</v>
      </c>
      <c r="E31" s="25" t="n">
        <f aca="false">IF(B31&gt;C$9*C$10,"",F30*C$8/C$10)</f>
        <v>455.869282287383</v>
      </c>
      <c r="F31" s="25" t="n">
        <f aca="false">IF(B31&gt;C$9*C$10,"",F30-D31)</f>
        <v>90519.5207203474</v>
      </c>
    </row>
    <row r="32" customFormat="false" ht="15" hidden="false" customHeight="false" outlineLevel="0" collapsed="false">
      <c r="B32" s="24" t="n">
        <v>16</v>
      </c>
      <c r="C32" s="25" t="n">
        <f aca="false">IF(B32&gt;C$9*C$10,"",C$12)</f>
        <v>1110.20501941649</v>
      </c>
      <c r="D32" s="25" t="n">
        <f aca="false">IF(B32&gt;C$9*C$10,"",C32-E32)</f>
        <v>657.607415814758</v>
      </c>
      <c r="E32" s="25" t="n">
        <f aca="false">IF(B32&gt;C$9*C$10,"",F31*C$8/C$10)</f>
        <v>452.597603601737</v>
      </c>
      <c r="F32" s="25" t="n">
        <f aca="false">IF(B32&gt;C$9*C$10,"",F31-D32)</f>
        <v>89861.9133045327</v>
      </c>
    </row>
    <row r="33" customFormat="false" ht="15" hidden="false" customHeight="false" outlineLevel="0" collapsed="false">
      <c r="B33" s="24" t="n">
        <v>17</v>
      </c>
      <c r="C33" s="25" t="n">
        <f aca="false">IF(B33&gt;C$9*C$10,"",C$12)</f>
        <v>1110.20501941649</v>
      </c>
      <c r="D33" s="25" t="n">
        <f aca="false">IF(B33&gt;C$9*C$10,"",C33-E33)</f>
        <v>660.895452893831</v>
      </c>
      <c r="E33" s="25" t="n">
        <f aca="false">IF(B33&gt;C$9*C$10,"",F32*C$8/C$10)</f>
        <v>449.309566522663</v>
      </c>
      <c r="F33" s="25" t="n">
        <f aca="false">IF(B33&gt;C$9*C$10,"",F32-D33)</f>
        <v>89201.0178516388</v>
      </c>
    </row>
    <row r="34" customFormat="false" ht="15" hidden="false" customHeight="false" outlineLevel="0" collapsed="false">
      <c r="B34" s="24" t="n">
        <v>18</v>
      </c>
      <c r="C34" s="25" t="n">
        <f aca="false">IF(B34&gt;C$9*C$10,"",C$12)</f>
        <v>1110.20501941649</v>
      </c>
      <c r="D34" s="25" t="n">
        <f aca="false">IF(B34&gt;C$9*C$10,"",C34-E34)</f>
        <v>664.199930158301</v>
      </c>
      <c r="E34" s="25" t="n">
        <f aca="false">IF(B34&gt;C$9*C$10,"",F33*C$8/C$10)</f>
        <v>446.005089258194</v>
      </c>
      <c r="F34" s="25" t="n">
        <f aca="false">IF(B34&gt;C$9*C$10,"",F33-D34)</f>
        <v>88536.8179214805</v>
      </c>
    </row>
    <row r="35" customFormat="false" ht="15" hidden="false" customHeight="false" outlineLevel="0" collapsed="false">
      <c r="B35" s="24" t="n">
        <v>19</v>
      </c>
      <c r="C35" s="25" t="n">
        <f aca="false">IF(B35&gt;C$9*C$10,"",C$12)</f>
        <v>1110.20501941649</v>
      </c>
      <c r="D35" s="25" t="n">
        <f aca="false">IF(B35&gt;C$9*C$10,"",C35-E35)</f>
        <v>667.520929809092</v>
      </c>
      <c r="E35" s="25" t="n">
        <f aca="false">IF(B35&gt;C$9*C$10,"",F34*C$8/C$10)</f>
        <v>442.684089607403</v>
      </c>
      <c r="F35" s="25" t="n">
        <f aca="false">IF(B35&gt;C$9*C$10,"",F34-D35)</f>
        <v>87869.2969916715</v>
      </c>
    </row>
    <row r="36" customFormat="false" ht="15" hidden="false" customHeight="false" outlineLevel="0" collapsed="false">
      <c r="B36" s="24" t="n">
        <v>20</v>
      </c>
      <c r="C36" s="25" t="n">
        <f aca="false">IF(B36&gt;C$9*C$10,"",C$12)</f>
        <v>1110.20501941649</v>
      </c>
      <c r="D36" s="25" t="n">
        <f aca="false">IF(B36&gt;C$9*C$10,"",C36-E36)</f>
        <v>670.858534458138</v>
      </c>
      <c r="E36" s="25" t="n">
        <f aca="false">IF(B36&gt;C$9*C$10,"",F35*C$8/C$10)</f>
        <v>439.346484958357</v>
      </c>
      <c r="F36" s="25" t="n">
        <f aca="false">IF(B36&gt;C$9*C$10,"",F35-D36)</f>
        <v>87198.4384572133</v>
      </c>
    </row>
    <row r="37" customFormat="false" ht="15" hidden="false" customHeight="false" outlineLevel="0" collapsed="false">
      <c r="B37" s="24" t="n">
        <v>21</v>
      </c>
      <c r="C37" s="25" t="n">
        <f aca="false">IF(B37&gt;C$9*C$10,"",C$12)</f>
        <v>1110.20501941649</v>
      </c>
      <c r="D37" s="25" t="n">
        <f aca="false">IF(B37&gt;C$9*C$10,"",C37-E37)</f>
        <v>674.212827130428</v>
      </c>
      <c r="E37" s="25" t="n">
        <f aca="false">IF(B37&gt;C$9*C$10,"",F36*C$8/C$10)</f>
        <v>435.992192286067</v>
      </c>
      <c r="F37" s="25" t="n">
        <f aca="false">IF(B37&gt;C$9*C$10,"",F36-D37)</f>
        <v>86524.2256300829</v>
      </c>
    </row>
    <row r="38" customFormat="false" ht="15" hidden="false" customHeight="false" outlineLevel="0" collapsed="false">
      <c r="B38" s="24" t="n">
        <v>22</v>
      </c>
      <c r="C38" s="25" t="n">
        <f aca="false">IF(B38&gt;C$9*C$10,"",C$12)</f>
        <v>1110.20501941649</v>
      </c>
      <c r="D38" s="25" t="n">
        <f aca="false">IF(B38&gt;C$9*C$10,"",C38-E38)</f>
        <v>677.58389126608</v>
      </c>
      <c r="E38" s="25" t="n">
        <f aca="false">IF(B38&gt;C$9*C$10,"",F37*C$8/C$10)</f>
        <v>432.621128150414</v>
      </c>
      <c r="F38" s="25" t="n">
        <f aca="false">IF(B38&gt;C$9*C$10,"",F37-D38)</f>
        <v>85846.6417388168</v>
      </c>
    </row>
    <row r="39" customFormat="false" ht="15" hidden="false" customHeight="false" outlineLevel="0" collapsed="false">
      <c r="B39" s="24" t="n">
        <v>23</v>
      </c>
      <c r="C39" s="25" t="n">
        <f aca="false">IF(B39&gt;C$9*C$10,"",C$12)</f>
        <v>1110.20501941649</v>
      </c>
      <c r="D39" s="25" t="n">
        <f aca="false">IF(B39&gt;C$9*C$10,"",C39-E39)</f>
        <v>680.971810722411</v>
      </c>
      <c r="E39" s="25" t="n">
        <f aca="false">IF(B39&gt;C$9*C$10,"",F38*C$8/C$10)</f>
        <v>429.233208694084</v>
      </c>
      <c r="F39" s="25" t="n">
        <f aca="false">IF(B39&gt;C$9*C$10,"",F38-D39)</f>
        <v>85165.6699280944</v>
      </c>
    </row>
    <row r="40" customFormat="false" ht="15" hidden="false" customHeight="false" outlineLevel="0" collapsed="false">
      <c r="B40" s="26" t="n">
        <v>24</v>
      </c>
      <c r="C40" s="10" t="n">
        <f aca="false">IF(B40&gt;C$9*C$10,"",C$12)</f>
        <v>1110.20501941649</v>
      </c>
      <c r="D40" s="10" t="n">
        <f aca="false">IF(B40&gt;C$9*C$10,"",C40-E40)</f>
        <v>684.376669776023</v>
      </c>
      <c r="E40" s="10" t="n">
        <f aca="false">IF(B40&gt;C$9*C$10,"",F39*C$8/C$10)</f>
        <v>425.828349640472</v>
      </c>
      <c r="F40" s="10" t="n">
        <f aca="false">IF(B40&gt;C$9*C$10,"",F39-D40)</f>
        <v>84481.2932583184</v>
      </c>
    </row>
    <row r="41" customFormat="false" ht="15" hidden="false" customHeight="false" outlineLevel="0" collapsed="false">
      <c r="B41" s="24" t="n">
        <v>25</v>
      </c>
      <c r="C41" s="25" t="n">
        <f aca="false">IF(B41&gt;C$9*C$10,"",C$12)</f>
        <v>1110.20501941649</v>
      </c>
      <c r="D41" s="25" t="n">
        <f aca="false">IF(B41&gt;C$9*C$10,"",C41-E41)</f>
        <v>687.798553124903</v>
      </c>
      <c r="E41" s="25" t="n">
        <f aca="false">IF(B41&gt;C$9*C$10,"",F40*C$8/C$10)</f>
        <v>422.406466291592</v>
      </c>
      <c r="F41" s="25" t="n">
        <f aca="false">IF(B41&gt;C$9*C$10,"",F40-D41)</f>
        <v>83793.4947051935</v>
      </c>
    </row>
    <row r="42" customFormat="false" ht="15" hidden="false" customHeight="false" outlineLevel="0" collapsed="false">
      <c r="B42" s="24" t="n">
        <v>26</v>
      </c>
      <c r="C42" s="25" t="n">
        <f aca="false">IF(B42&gt;C$9*C$10,"",C$12)</f>
        <v>1110.20501941649</v>
      </c>
      <c r="D42" s="25" t="n">
        <f aca="false">IF(B42&gt;C$9*C$10,"",C42-E42)</f>
        <v>691.237545890527</v>
      </c>
      <c r="E42" s="25" t="n">
        <f aca="false">IF(B42&gt;C$9*C$10,"",F41*C$8/C$10)</f>
        <v>418.967473525967</v>
      </c>
      <c r="F42" s="25" t="n">
        <f aca="false">IF(B42&gt;C$9*C$10,"",F41-D42)</f>
        <v>83102.2571593029</v>
      </c>
    </row>
    <row r="43" customFormat="false" ht="15" hidden="false" customHeight="false" outlineLevel="0" collapsed="false">
      <c r="B43" s="24" t="n">
        <v>27</v>
      </c>
      <c r="C43" s="25" t="n">
        <f aca="false">IF(B43&gt;C$9*C$10,"",C$12)</f>
        <v>1110.20501941649</v>
      </c>
      <c r="D43" s="25" t="n">
        <f aca="false">IF(B43&gt;C$9*C$10,"",C43-E43)</f>
        <v>694.69373361998</v>
      </c>
      <c r="E43" s="25" t="n">
        <f aca="false">IF(B43&gt;C$9*C$10,"",F42*C$8/C$10)</f>
        <v>415.511285796515</v>
      </c>
      <c r="F43" s="25" t="n">
        <f aca="false">IF(B43&gt;C$9*C$10,"",F42-D43)</f>
        <v>82407.563425683</v>
      </c>
    </row>
    <row r="44" customFormat="false" ht="15" hidden="false" customHeight="false" outlineLevel="0" collapsed="false">
      <c r="B44" s="24" t="n">
        <v>28</v>
      </c>
      <c r="C44" s="25" t="n">
        <f aca="false">IF(B44&gt;C$9*C$10,"",C$12)</f>
        <v>1110.20501941649</v>
      </c>
      <c r="D44" s="25" t="n">
        <f aca="false">IF(B44&gt;C$9*C$10,"",C44-E44)</f>
        <v>698.16720228808</v>
      </c>
      <c r="E44" s="25" t="n">
        <f aca="false">IF(B44&gt;C$9*C$10,"",F43*C$8/C$10)</f>
        <v>412.037817128415</v>
      </c>
      <c r="F44" s="25" t="n">
        <f aca="false">IF(B44&gt;C$9*C$10,"",F43-D44)</f>
        <v>81709.3962233949</v>
      </c>
    </row>
    <row r="45" customFormat="false" ht="15" hidden="false" customHeight="false" outlineLevel="0" collapsed="false">
      <c r="B45" s="24" t="n">
        <v>29</v>
      </c>
      <c r="C45" s="25" t="n">
        <f aca="false">IF(B45&gt;C$9*C$10,"",C$12)</f>
        <v>1110.20501941649</v>
      </c>
      <c r="D45" s="25" t="n">
        <f aca="false">IF(B45&gt;C$9*C$10,"",C45-E45)</f>
        <v>701.65803829952</v>
      </c>
      <c r="E45" s="25" t="n">
        <f aca="false">IF(B45&gt;C$9*C$10,"",F44*C$8/C$10)</f>
        <v>408.546981116974</v>
      </c>
      <c r="F45" s="25" t="n">
        <f aca="false">IF(B45&gt;C$9*C$10,"",F44-D45)</f>
        <v>81007.7381850954</v>
      </c>
    </row>
    <row r="46" customFormat="false" ht="15" hidden="false" customHeight="false" outlineLevel="0" collapsed="false">
      <c r="B46" s="24" t="n">
        <v>30</v>
      </c>
      <c r="C46" s="25" t="n">
        <f aca="false">IF(B46&gt;C$9*C$10,"",C$12)</f>
        <v>1110.20501941649</v>
      </c>
      <c r="D46" s="25" t="n">
        <f aca="false">IF(B46&gt;C$9*C$10,"",C46-E46)</f>
        <v>705.166328491018</v>
      </c>
      <c r="E46" s="25" t="n">
        <f aca="false">IF(B46&gt;C$9*C$10,"",F45*C$8/C$10)</f>
        <v>405.038690925477</v>
      </c>
      <c r="F46" s="25" t="n">
        <f aca="false">IF(B46&gt;C$9*C$10,"",F45-D46)</f>
        <v>80302.5718566044</v>
      </c>
    </row>
    <row r="47" customFormat="false" ht="15" hidden="false" customHeight="false" outlineLevel="0" collapsed="false">
      <c r="B47" s="24" t="n">
        <v>31</v>
      </c>
      <c r="C47" s="25" t="n">
        <f aca="false">IF(B47&gt;C$9*C$10,"",C$12)</f>
        <v>1110.20501941649</v>
      </c>
      <c r="D47" s="25" t="n">
        <f aca="false">IF(B47&gt;C$9*C$10,"",C47-E47)</f>
        <v>708.692160133473</v>
      </c>
      <c r="E47" s="25" t="n">
        <f aca="false">IF(B47&gt;C$9*C$10,"",F46*C$8/C$10)</f>
        <v>401.512859283022</v>
      </c>
      <c r="F47" s="25" t="n">
        <f aca="false">IF(B47&gt;C$9*C$10,"",F46-D47)</f>
        <v>79593.8796964709</v>
      </c>
    </row>
    <row r="48" customFormat="false" ht="15" hidden="false" customHeight="false" outlineLevel="0" collapsed="false">
      <c r="B48" s="24" t="n">
        <v>32</v>
      </c>
      <c r="C48" s="25" t="n">
        <f aca="false">IF(B48&gt;C$9*C$10,"",C$12)</f>
        <v>1110.20501941649</v>
      </c>
      <c r="D48" s="25" t="n">
        <f aca="false">IF(B48&gt;C$9*C$10,"",C48-E48)</f>
        <v>712.23562093414</v>
      </c>
      <c r="E48" s="25" t="n">
        <f aca="false">IF(B48&gt;C$9*C$10,"",F47*C$8/C$10)</f>
        <v>397.969398482354</v>
      </c>
      <c r="F48" s="25" t="n">
        <f aca="false">IF(B48&gt;C$9*C$10,"",F47-D48)</f>
        <v>78881.6440755367</v>
      </c>
    </row>
    <row r="49" customFormat="false" ht="15" hidden="false" customHeight="false" outlineLevel="0" collapsed="false">
      <c r="B49" s="24" t="n">
        <v>33</v>
      </c>
      <c r="C49" s="25" t="n">
        <f aca="false">IF(B49&gt;C$9*C$10,"",C$12)</f>
        <v>1110.20501941649</v>
      </c>
      <c r="D49" s="25" t="n">
        <f aca="false">IF(B49&gt;C$9*C$10,"",C49-E49)</f>
        <v>715.796799038811</v>
      </c>
      <c r="E49" s="25" t="n">
        <f aca="false">IF(B49&gt;C$9*C$10,"",F48*C$8/C$10)</f>
        <v>394.408220377684</v>
      </c>
      <c r="F49" s="25" t="n">
        <f aca="false">IF(B49&gt;C$9*C$10,"",F48-D49)</f>
        <v>78165.8472764979</v>
      </c>
    </row>
    <row r="50" customFormat="false" ht="15" hidden="false" customHeight="false" outlineLevel="0" collapsed="false">
      <c r="B50" s="24" t="n">
        <v>34</v>
      </c>
      <c r="C50" s="25" t="n">
        <f aca="false">IF(B50&gt;C$9*C$10,"",C$12)</f>
        <v>1110.20501941649</v>
      </c>
      <c r="D50" s="25" t="n">
        <f aca="false">IF(B50&gt;C$9*C$10,"",C50-E50)</f>
        <v>719.375783034005</v>
      </c>
      <c r="E50" s="25" t="n">
        <f aca="false">IF(B50&gt;C$9*C$10,"",F49*C$8/C$10)</f>
        <v>390.82923638249</v>
      </c>
      <c r="F50" s="25" t="n">
        <f aca="false">IF(B50&gt;C$9*C$10,"",F49-D50)</f>
        <v>77446.4714934639</v>
      </c>
    </row>
    <row r="51" customFormat="false" ht="15" hidden="false" customHeight="false" outlineLevel="0" collapsed="false">
      <c r="B51" s="24" t="n">
        <v>35</v>
      </c>
      <c r="C51" s="25" t="n">
        <f aca="false">IF(B51&gt;C$9*C$10,"",C$12)</f>
        <v>1110.20501941649</v>
      </c>
      <c r="D51" s="25" t="n">
        <f aca="false">IF(B51&gt;C$9*C$10,"",C51-E51)</f>
        <v>722.972661949175</v>
      </c>
      <c r="E51" s="25" t="n">
        <f aca="false">IF(B51&gt;C$9*C$10,"",F50*C$8/C$10)</f>
        <v>387.23235746732</v>
      </c>
      <c r="F51" s="25" t="n">
        <f aca="false">IF(B51&gt;C$9*C$10,"",F50-D51)</f>
        <v>76723.4988315148</v>
      </c>
    </row>
    <row r="52" customFormat="false" ht="15" hidden="false" customHeight="false" outlineLevel="0" collapsed="false">
      <c r="B52" s="26" t="n">
        <v>36</v>
      </c>
      <c r="C52" s="10" t="n">
        <f aca="false">IF(B52&gt;C$9*C$10,"",C$12)</f>
        <v>1110.20501941649</v>
      </c>
      <c r="D52" s="10" t="n">
        <f aca="false">IF(B52&gt;C$9*C$10,"",C52-E52)</f>
        <v>726.587525258921</v>
      </c>
      <c r="E52" s="10" t="n">
        <f aca="false">IF(B52&gt;C$9*C$10,"",F51*C$8/C$10)</f>
        <v>383.617494157574</v>
      </c>
      <c r="F52" s="10" t="n">
        <f aca="false">IF(B52&gt;C$9*C$10,"",F51-D52)</f>
        <v>75996.9113062558</v>
      </c>
    </row>
    <row r="53" customFormat="false" ht="15" hidden="false" customHeight="false" outlineLevel="0" collapsed="false">
      <c r="B53" s="24" t="n">
        <v>37</v>
      </c>
      <c r="C53" s="25" t="n">
        <f aca="false">IF(B53&gt;C$9*C$10,"",C$12)</f>
        <v>1110.20501941649</v>
      </c>
      <c r="D53" s="25" t="n">
        <f aca="false">IF(B53&gt;C$9*C$10,"",C53-E53)</f>
        <v>730.220462885216</v>
      </c>
      <c r="E53" s="25" t="n">
        <f aca="false">IF(B53&gt;C$9*C$10,"",F52*C$8/C$10)</f>
        <v>379.984556531279</v>
      </c>
      <c r="F53" s="25" t="n">
        <f aca="false">IF(B53&gt;C$9*C$10,"",F52-D53)</f>
        <v>75266.6908433706</v>
      </c>
    </row>
    <row r="54" customFormat="false" ht="15" hidden="false" customHeight="false" outlineLevel="0" collapsed="false">
      <c r="B54" s="24" t="n">
        <v>38</v>
      </c>
      <c r="C54" s="25" t="n">
        <f aca="false">IF(B54&gt;C$9*C$10,"",C$12)</f>
        <v>1110.20501941649</v>
      </c>
      <c r="D54" s="25" t="n">
        <f aca="false">IF(B54&gt;C$9*C$10,"",C54-E54)</f>
        <v>733.871565199642</v>
      </c>
      <c r="E54" s="25" t="n">
        <f aca="false">IF(B54&gt;C$9*C$10,"",F53*C$8/C$10)</f>
        <v>376.333454216853</v>
      </c>
      <c r="F54" s="25" t="n">
        <f aca="false">IF(B54&gt;C$9*C$10,"",F53-D54)</f>
        <v>74532.819278171</v>
      </c>
    </row>
    <row r="55" customFormat="false" ht="15" hidden="false" customHeight="false" outlineLevel="0" collapsed="false">
      <c r="B55" s="24" t="n">
        <v>39</v>
      </c>
      <c r="C55" s="25" t="n">
        <f aca="false">IF(B55&gt;C$9*C$10,"",C$12)</f>
        <v>1110.20501941649</v>
      </c>
      <c r="D55" s="25" t="n">
        <f aca="false">IF(B55&gt;C$9*C$10,"",C55-E55)</f>
        <v>737.54092302564</v>
      </c>
      <c r="E55" s="25" t="n">
        <f aca="false">IF(B55&gt;C$9*C$10,"",F54*C$8/C$10)</f>
        <v>372.664096390855</v>
      </c>
      <c r="F55" s="25" t="n">
        <f aca="false">IF(B55&gt;C$9*C$10,"",F54-D55)</f>
        <v>73795.2783551453</v>
      </c>
    </row>
    <row r="56" customFormat="false" ht="15" hidden="false" customHeight="false" outlineLevel="0" collapsed="false">
      <c r="B56" s="24" t="n">
        <v>40</v>
      </c>
      <c r="C56" s="25" t="n">
        <f aca="false">IF(B56&gt;C$9*C$10,"",C$12)</f>
        <v>1110.20501941649</v>
      </c>
      <c r="D56" s="25" t="n">
        <f aca="false">IF(B56&gt;C$9*C$10,"",C56-E56)</f>
        <v>741.228627640768</v>
      </c>
      <c r="E56" s="25" t="n">
        <f aca="false">IF(B56&gt;C$9*C$10,"",F55*C$8/C$10)</f>
        <v>368.976391775727</v>
      </c>
      <c r="F56" s="25" t="n">
        <f aca="false">IF(B56&gt;C$9*C$10,"",F55-D56)</f>
        <v>73054.0497275046</v>
      </c>
    </row>
    <row r="57" customFormat="false" ht="15" hidden="false" customHeight="false" outlineLevel="0" collapsed="false">
      <c r="B57" s="24" t="n">
        <v>41</v>
      </c>
      <c r="C57" s="25" t="n">
        <f aca="false">IF(B57&gt;C$9*C$10,"",C$12)</f>
        <v>1110.20501941649</v>
      </c>
      <c r="D57" s="25" t="n">
        <f aca="false">IF(B57&gt;C$9*C$10,"",C57-E57)</f>
        <v>744.934770778972</v>
      </c>
      <c r="E57" s="25" t="n">
        <f aca="false">IF(B57&gt;C$9*C$10,"",F56*C$8/C$10)</f>
        <v>365.270248637523</v>
      </c>
      <c r="F57" s="25" t="n">
        <f aca="false">IF(B57&gt;C$9*C$10,"",F56-D57)</f>
        <v>72309.1149567256</v>
      </c>
    </row>
    <row r="58" customFormat="false" ht="15" hidden="false" customHeight="false" outlineLevel="0" collapsed="false">
      <c r="B58" s="24" t="n">
        <v>42</v>
      </c>
      <c r="C58" s="25" t="n">
        <f aca="false">IF(B58&gt;C$9*C$10,"",C$12)</f>
        <v>1110.20501941649</v>
      </c>
      <c r="D58" s="25" t="n">
        <f aca="false">IF(B58&gt;C$9*C$10,"",C58-E58)</f>
        <v>748.659444632867</v>
      </c>
      <c r="E58" s="25" t="n">
        <f aca="false">IF(B58&gt;C$9*C$10,"",F57*C$8/C$10)</f>
        <v>361.545574783628</v>
      </c>
      <c r="F58" s="25" t="n">
        <f aca="false">IF(B58&gt;C$9*C$10,"",F57-D58)</f>
        <v>71560.4555120927</v>
      </c>
    </row>
    <row r="59" customFormat="false" ht="15" hidden="false" customHeight="false" outlineLevel="0" collapsed="false">
      <c r="B59" s="24" t="n">
        <v>43</v>
      </c>
      <c r="C59" s="25" t="n">
        <f aca="false">IF(B59&gt;C$9*C$10,"",C$12)</f>
        <v>1110.20501941649</v>
      </c>
      <c r="D59" s="25" t="n">
        <f aca="false">IF(B59&gt;C$9*C$10,"",C59-E59)</f>
        <v>752.402741856031</v>
      </c>
      <c r="E59" s="25" t="n">
        <f aca="false">IF(B59&gt;C$9*C$10,"",F58*C$8/C$10)</f>
        <v>357.802277560464</v>
      </c>
      <c r="F59" s="25" t="n">
        <f aca="false">IF(B59&gt;C$9*C$10,"",F58-D59)</f>
        <v>70808.0527702367</v>
      </c>
    </row>
    <row r="60" customFormat="false" ht="15" hidden="false" customHeight="false" outlineLevel="0" collapsed="false">
      <c r="B60" s="24" t="n">
        <v>44</v>
      </c>
      <c r="C60" s="25" t="n">
        <f aca="false">IF(B60&gt;C$9*C$10,"",C$12)</f>
        <v>1110.20501941649</v>
      </c>
      <c r="D60" s="25" t="n">
        <f aca="false">IF(B60&gt;C$9*C$10,"",C60-E60)</f>
        <v>756.164755565311</v>
      </c>
      <c r="E60" s="25" t="n">
        <f aca="false">IF(B60&gt;C$9*C$10,"",F59*C$8/C$10)</f>
        <v>354.040263851183</v>
      </c>
      <c r="F60" s="25" t="n">
        <f aca="false">IF(B60&gt;C$9*C$10,"",F59-D60)</f>
        <v>70051.8880146714</v>
      </c>
    </row>
    <row r="61" customFormat="false" ht="15" hidden="false" customHeight="false" outlineLevel="0" collapsed="false">
      <c r="B61" s="24" t="n">
        <v>45</v>
      </c>
      <c r="C61" s="25" t="n">
        <f aca="false">IF(B61&gt;C$9*C$10,"",C$12)</f>
        <v>1110.20501941649</v>
      </c>
      <c r="D61" s="25" t="n">
        <f aca="false">IF(B61&gt;C$9*C$10,"",C61-E61)</f>
        <v>759.945579343138</v>
      </c>
      <c r="E61" s="25" t="n">
        <f aca="false">IF(B61&gt;C$9*C$10,"",F60*C$8/C$10)</f>
        <v>350.259440073357</v>
      </c>
      <c r="F61" s="25" t="n">
        <f aca="false">IF(B61&gt;C$9*C$10,"",F60-D61)</f>
        <v>69291.9424353282</v>
      </c>
    </row>
    <row r="62" customFormat="false" ht="15" hidden="false" customHeight="false" outlineLevel="0" collapsed="false">
      <c r="B62" s="24" t="n">
        <v>46</v>
      </c>
      <c r="C62" s="25" t="n">
        <f aca="false">IF(B62&gt;C$9*C$10,"",C$12)</f>
        <v>1110.20501941649</v>
      </c>
      <c r="D62" s="25" t="n">
        <f aca="false">IF(B62&gt;C$9*C$10,"",C62-E62)</f>
        <v>763.745307239853</v>
      </c>
      <c r="E62" s="25" t="n">
        <f aca="false">IF(B62&gt;C$9*C$10,"",F61*C$8/C$10)</f>
        <v>346.459712176641</v>
      </c>
      <c r="F62" s="25" t="n">
        <f aca="false">IF(B62&gt;C$9*C$10,"",F61-D62)</f>
        <v>68528.1971280884</v>
      </c>
    </row>
    <row r="63" customFormat="false" ht="15" hidden="false" customHeight="false" outlineLevel="0" collapsed="false">
      <c r="B63" s="24" t="n">
        <v>47</v>
      </c>
      <c r="C63" s="25" t="n">
        <f aca="false">IF(B63&gt;C$9*C$10,"",C$12)</f>
        <v>1110.20501941649</v>
      </c>
      <c r="D63" s="25" t="n">
        <f aca="false">IF(B63&gt;C$9*C$10,"",C63-E63)</f>
        <v>767.564033776053</v>
      </c>
      <c r="E63" s="25" t="n">
        <f aca="false">IF(B63&gt;C$9*C$10,"",F62*C$8/C$10)</f>
        <v>342.640985640442</v>
      </c>
      <c r="F63" s="25" t="n">
        <f aca="false">IF(B63&gt;C$9*C$10,"",F62-D63)</f>
        <v>67760.6330943123</v>
      </c>
    </row>
    <row r="64" customFormat="false" ht="15" hidden="false" customHeight="false" outlineLevel="0" collapsed="false">
      <c r="B64" s="26" t="n">
        <v>48</v>
      </c>
      <c r="C64" s="10" t="n">
        <f aca="false">IF(B64&gt;C$9*C$10,"",C$12)</f>
        <v>1110.20501941649</v>
      </c>
      <c r="D64" s="10" t="n">
        <f aca="false">IF(B64&gt;C$9*C$10,"",C64-E64)</f>
        <v>771.401853944933</v>
      </c>
      <c r="E64" s="10" t="n">
        <f aca="false">IF(B64&gt;C$9*C$10,"",F63*C$8/C$10)</f>
        <v>338.803165471562</v>
      </c>
      <c r="F64" s="10" t="n">
        <f aca="false">IF(B64&gt;C$9*C$10,"",F63-D64)</f>
        <v>66989.2312403674</v>
      </c>
    </row>
    <row r="65" customFormat="false" ht="15" hidden="false" customHeight="false" outlineLevel="0" collapsed="false">
      <c r="B65" s="24" t="n">
        <v>49</v>
      </c>
      <c r="C65" s="25" t="n">
        <f aca="false">IF(B65&gt;C$9*C$10,"",C$12)</f>
        <v>1110.20501941649</v>
      </c>
      <c r="D65" s="25" t="n">
        <f aca="false">IF(B65&gt;C$9*C$10,"",C65-E65)</f>
        <v>775.258863214658</v>
      </c>
      <c r="E65" s="25" t="n">
        <f aca="false">IF(B65&gt;C$9*C$10,"",F64*C$8/C$10)</f>
        <v>334.946156201837</v>
      </c>
      <c r="F65" s="25" t="n">
        <f aca="false">IF(B65&gt;C$9*C$10,"",F64-D65)</f>
        <v>66213.9723771528</v>
      </c>
    </row>
    <row r="66" customFormat="false" ht="15" hidden="false" customHeight="false" outlineLevel="0" collapsed="false">
      <c r="B66" s="24" t="n">
        <v>50</v>
      </c>
      <c r="C66" s="25" t="n">
        <f aca="false">IF(B66&gt;C$9*C$10,"",C$12)</f>
        <v>1110.20501941649</v>
      </c>
      <c r="D66" s="25" t="n">
        <f aca="false">IF(B66&gt;C$9*C$10,"",C66-E66)</f>
        <v>779.135157530731</v>
      </c>
      <c r="E66" s="25" t="n">
        <f aca="false">IF(B66&gt;C$9*C$10,"",F65*C$8/C$10)</f>
        <v>331.069861885764</v>
      </c>
      <c r="F66" s="25" t="n">
        <f aca="false">IF(B66&gt;C$9*C$10,"",F65-D66)</f>
        <v>65434.837219622</v>
      </c>
    </row>
    <row r="67" customFormat="false" ht="15" hidden="false" customHeight="false" outlineLevel="0" collapsed="false">
      <c r="B67" s="24" t="n">
        <v>51</v>
      </c>
      <c r="C67" s="25" t="n">
        <f aca="false">IF(B67&gt;C$9*C$10,"",C$12)</f>
        <v>1110.20501941649</v>
      </c>
      <c r="D67" s="25" t="n">
        <f aca="false">IF(B67&gt;C$9*C$10,"",C67-E67)</f>
        <v>783.030833318385</v>
      </c>
      <c r="E67" s="25" t="n">
        <f aca="false">IF(B67&gt;C$9*C$10,"",F66*C$8/C$10)</f>
        <v>327.17418609811</v>
      </c>
      <c r="F67" s="25" t="n">
        <f aca="false">IF(B67&gt;C$9*C$10,"",F66-D67)</f>
        <v>64651.8063863036</v>
      </c>
    </row>
    <row r="68" customFormat="false" ht="15" hidden="false" customHeight="false" outlineLevel="0" collapsed="false">
      <c r="B68" s="24" t="n">
        <v>52</v>
      </c>
      <c r="C68" s="25" t="n">
        <f aca="false">IF(B68&gt;C$9*C$10,"",C$12)</f>
        <v>1110.20501941649</v>
      </c>
      <c r="D68" s="25" t="n">
        <f aca="false">IF(B68&gt;C$9*C$10,"",C68-E68)</f>
        <v>786.945987484977</v>
      </c>
      <c r="E68" s="25" t="n">
        <f aca="false">IF(B68&gt;C$9*C$10,"",F67*C$8/C$10)</f>
        <v>323.259031931518</v>
      </c>
      <c r="F68" s="25" t="n">
        <f aca="false">IF(B68&gt;C$9*C$10,"",F67-D68)</f>
        <v>63864.8603988187</v>
      </c>
    </row>
    <row r="69" customFormat="false" ht="15" hidden="false" customHeight="false" outlineLevel="0" collapsed="false">
      <c r="B69" s="24" t="n">
        <v>53</v>
      </c>
      <c r="C69" s="25" t="n">
        <f aca="false">IF(B69&gt;C$9*C$10,"",C$12)</f>
        <v>1110.20501941649</v>
      </c>
      <c r="D69" s="25" t="n">
        <f aca="false">IF(B69&gt;C$9*C$10,"",C69-E69)</f>
        <v>790.880717422401</v>
      </c>
      <c r="E69" s="25" t="n">
        <f aca="false">IF(B69&gt;C$9*C$10,"",F68*C$8/C$10)</f>
        <v>319.324301994093</v>
      </c>
      <c r="F69" s="25" t="n">
        <f aca="false">IF(B69&gt;C$9*C$10,"",F68-D69)</f>
        <v>63073.9796813963</v>
      </c>
    </row>
    <row r="70" customFormat="false" ht="15" hidden="false" customHeight="false" outlineLevel="0" collapsed="false">
      <c r="B70" s="24" t="n">
        <v>54</v>
      </c>
      <c r="C70" s="25" t="n">
        <f aca="false">IF(B70&gt;C$9*C$10,"",C$12)</f>
        <v>1110.20501941649</v>
      </c>
      <c r="D70" s="25" t="n">
        <f aca="false">IF(B70&gt;C$9*C$10,"",C70-E70)</f>
        <v>794.835121009513</v>
      </c>
      <c r="E70" s="25" t="n">
        <f aca="false">IF(B70&gt;C$9*C$10,"",F69*C$8/C$10)</f>
        <v>315.369898406981</v>
      </c>
      <c r="F70" s="25" t="n">
        <f aca="false">IF(B70&gt;C$9*C$10,"",F69-D70)</f>
        <v>62279.1445603867</v>
      </c>
    </row>
    <row r="71" customFormat="false" ht="15" hidden="false" customHeight="false" outlineLevel="0" collapsed="false">
      <c r="B71" s="24" t="n">
        <v>55</v>
      </c>
      <c r="C71" s="25" t="n">
        <f aca="false">IF(B71&gt;C$9*C$10,"",C$12)</f>
        <v>1110.20501941649</v>
      </c>
      <c r="D71" s="25" t="n">
        <f aca="false">IF(B71&gt;C$9*C$10,"",C71-E71)</f>
        <v>798.809296614561</v>
      </c>
      <c r="E71" s="25" t="n">
        <f aca="false">IF(B71&gt;C$9*C$10,"",F70*C$8/C$10)</f>
        <v>311.395722801934</v>
      </c>
      <c r="F71" s="25" t="n">
        <f aca="false">IF(B71&gt;C$9*C$10,"",F70-D71)</f>
        <v>61480.3352637722</v>
      </c>
    </row>
    <row r="72" customFormat="false" ht="15" hidden="false" customHeight="false" outlineLevel="0" collapsed="false">
      <c r="B72" s="24" t="n">
        <v>56</v>
      </c>
      <c r="C72" s="25" t="n">
        <f aca="false">IF(B72&gt;C$9*C$10,"",C$12)</f>
        <v>1110.20501941649</v>
      </c>
      <c r="D72" s="25" t="n">
        <f aca="false">IF(B72&gt;C$9*C$10,"",C72-E72)</f>
        <v>802.803343097634</v>
      </c>
      <c r="E72" s="25" t="n">
        <f aca="false">IF(B72&gt;C$9*C$10,"",F71*C$8/C$10)</f>
        <v>307.401676318861</v>
      </c>
      <c r="F72" s="25" t="n">
        <f aca="false">IF(B72&gt;C$9*C$10,"",F71-D72)</f>
        <v>60677.5319206745</v>
      </c>
    </row>
    <row r="73" customFormat="false" ht="15" hidden="false" customHeight="false" outlineLevel="0" collapsed="false">
      <c r="B73" s="24" t="n">
        <v>57</v>
      </c>
      <c r="C73" s="25" t="n">
        <f aca="false">IF(B73&gt;C$9*C$10,"",C$12)</f>
        <v>1110.20501941649</v>
      </c>
      <c r="D73" s="25" t="n">
        <f aca="false">IF(B73&gt;C$9*C$10,"",C73-E73)</f>
        <v>806.817359813122</v>
      </c>
      <c r="E73" s="25" t="n">
        <f aca="false">IF(B73&gt;C$9*C$10,"",F72*C$8/C$10)</f>
        <v>303.387659603373</v>
      </c>
      <c r="F73" s="25" t="n">
        <f aca="false">IF(B73&gt;C$9*C$10,"",F72-D73)</f>
        <v>59870.7145608614</v>
      </c>
    </row>
    <row r="74" customFormat="false" ht="15" hidden="false" customHeight="false" outlineLevel="0" collapsed="false">
      <c r="B74" s="24" t="n">
        <v>58</v>
      </c>
      <c r="C74" s="25" t="n">
        <f aca="false">IF(B74&gt;C$9*C$10,"",C$12)</f>
        <v>1110.20501941649</v>
      </c>
      <c r="D74" s="25" t="n">
        <f aca="false">IF(B74&gt;C$9*C$10,"",C74-E74)</f>
        <v>810.851446612188</v>
      </c>
      <c r="E74" s="25" t="n">
        <f aca="false">IF(B74&gt;C$9*C$10,"",F73*C$8/C$10)</f>
        <v>299.353572804307</v>
      </c>
      <c r="F74" s="25" t="n">
        <f aca="false">IF(B74&gt;C$9*C$10,"",F73-D74)</f>
        <v>59059.8631142492</v>
      </c>
    </row>
    <row r="75" customFormat="false" ht="15" hidden="false" customHeight="false" outlineLevel="0" collapsed="false">
      <c r="B75" s="24" t="n">
        <v>59</v>
      </c>
      <c r="C75" s="25" t="n">
        <f aca="false">IF(B75&gt;C$9*C$10,"",C$12)</f>
        <v>1110.20501941649</v>
      </c>
      <c r="D75" s="25" t="n">
        <f aca="false">IF(B75&gt;C$9*C$10,"",C75-E75)</f>
        <v>814.905703845249</v>
      </c>
      <c r="E75" s="25" t="n">
        <f aca="false">IF(B75&gt;C$9*C$10,"",F74*C$8/C$10)</f>
        <v>295.299315571246</v>
      </c>
      <c r="F75" s="25" t="n">
        <f aca="false">IF(B75&gt;C$9*C$10,"",F74-D75)</f>
        <v>58244.957410404</v>
      </c>
    </row>
    <row r="76" customFormat="false" ht="15" hidden="false" customHeight="false" outlineLevel="0" collapsed="false">
      <c r="B76" s="26" t="n">
        <v>60</v>
      </c>
      <c r="C76" s="10" t="n">
        <f aca="false">IF(B76&gt;C$9*C$10,"",C$12)</f>
        <v>1110.20501941649</v>
      </c>
      <c r="D76" s="10" t="n">
        <f aca="false">IF(B76&gt;C$9*C$10,"",C76-E76)</f>
        <v>818.980232364475</v>
      </c>
      <c r="E76" s="10" t="n">
        <f aca="false">IF(B76&gt;C$9*C$10,"",F75*C$8/C$10)</f>
        <v>291.22478705202</v>
      </c>
      <c r="F76" s="10" t="n">
        <f aca="false">IF(B76&gt;C$9*C$10,"",F75-D76)</f>
        <v>57425.9771780395</v>
      </c>
    </row>
    <row r="77" customFormat="false" ht="15" hidden="false" customHeight="false" outlineLevel="0" collapsed="false">
      <c r="B77" s="24" t="n">
        <v>61</v>
      </c>
      <c r="C77" s="25" t="n">
        <f aca="false">IF(B77&gt;C$9*C$10,"",C$12)</f>
        <v>1110.20501941649</v>
      </c>
      <c r="D77" s="25" t="n">
        <f aca="false">IF(B77&gt;C$9*C$10,"",C77-E77)</f>
        <v>823.075133526297</v>
      </c>
      <c r="E77" s="25" t="n">
        <f aca="false">IF(B77&gt;C$9*C$10,"",F76*C$8/C$10)</f>
        <v>287.129885890198</v>
      </c>
      <c r="F77" s="25" t="n">
        <f aca="false">IF(B77&gt;C$9*C$10,"",F76-D77)</f>
        <v>56602.9020445132</v>
      </c>
    </row>
    <row r="78" customFormat="false" ht="15" hidden="false" customHeight="false" outlineLevel="0" collapsed="false">
      <c r="B78" s="24" t="n">
        <v>62</v>
      </c>
      <c r="C78" s="25" t="n">
        <f aca="false">IF(B78&gt;C$9*C$10,"",C$12)</f>
        <v>1110.20501941649</v>
      </c>
      <c r="D78" s="25" t="n">
        <f aca="false">IF(B78&gt;C$9*C$10,"",C78-E78)</f>
        <v>827.190509193929</v>
      </c>
      <c r="E78" s="25" t="n">
        <f aca="false">IF(B78&gt;C$9*C$10,"",F77*C$8/C$10)</f>
        <v>283.014510222566</v>
      </c>
      <c r="F78" s="25" t="n">
        <f aca="false">IF(B78&gt;C$9*C$10,"",F77-D78)</f>
        <v>55775.7115353193</v>
      </c>
    </row>
    <row r="79" customFormat="false" ht="15" hidden="false" customHeight="false" outlineLevel="0" collapsed="false">
      <c r="B79" s="24" t="n">
        <v>63</v>
      </c>
      <c r="C79" s="25" t="n">
        <f aca="false">IF(B79&gt;C$9*C$10,"",C$12)</f>
        <v>1110.20501941649</v>
      </c>
      <c r="D79" s="25" t="n">
        <f aca="false">IF(B79&gt;C$9*C$10,"",C79-E79)</f>
        <v>831.326461739898</v>
      </c>
      <c r="E79" s="25" t="n">
        <f aca="false">IF(B79&gt;C$9*C$10,"",F78*C$8/C$10)</f>
        <v>278.878557676596</v>
      </c>
      <c r="F79" s="25" t="n">
        <f aca="false">IF(B79&gt;C$9*C$10,"",F78-D79)</f>
        <v>54944.3850735794</v>
      </c>
    </row>
    <row r="80" customFormat="false" ht="15" hidden="false" customHeight="false" outlineLevel="0" collapsed="false">
      <c r="B80" s="24" t="n">
        <v>64</v>
      </c>
      <c r="C80" s="25" t="n">
        <f aca="false">IF(B80&gt;C$9*C$10,"",C$12)</f>
        <v>1110.20501941649</v>
      </c>
      <c r="D80" s="25" t="n">
        <f aca="false">IF(B80&gt;C$9*C$10,"",C80-E80)</f>
        <v>835.483094048598</v>
      </c>
      <c r="E80" s="25" t="n">
        <f aca="false">IF(B80&gt;C$9*C$10,"",F79*C$8/C$10)</f>
        <v>274.721925367897</v>
      </c>
      <c r="F80" s="25" t="n">
        <f aca="false">IF(B80&gt;C$9*C$10,"",F79-D80)</f>
        <v>54108.9019795308</v>
      </c>
    </row>
    <row r="81" customFormat="false" ht="15" hidden="false" customHeight="false" outlineLevel="0" collapsed="false">
      <c r="B81" s="24" t="n">
        <v>65</v>
      </c>
      <c r="C81" s="25" t="n">
        <f aca="false">IF(B81&gt;C$9*C$10,"",C$12)</f>
        <v>1110.20501941649</v>
      </c>
      <c r="D81" s="25" t="n">
        <f aca="false">IF(B81&gt;C$9*C$10,"",C81-E81)</f>
        <v>839.660509518841</v>
      </c>
      <c r="E81" s="25" t="n">
        <f aca="false">IF(B81&gt;C$9*C$10,"",F80*C$8/C$10)</f>
        <v>270.544509897654</v>
      </c>
      <c r="F81" s="25" t="n">
        <f aca="false">IF(B81&gt;C$9*C$10,"",F80-D81)</f>
        <v>53269.2414700119</v>
      </c>
    </row>
    <row r="82" customFormat="false" ht="15" hidden="false" customHeight="false" outlineLevel="0" collapsed="false">
      <c r="B82" s="24" t="n">
        <v>66</v>
      </c>
      <c r="C82" s="25" t="n">
        <f aca="false">IF(B82&gt;C$9*C$10,"",C$12)</f>
        <v>1110.20501941649</v>
      </c>
      <c r="D82" s="25" t="n">
        <f aca="false">IF(B82&gt;C$9*C$10,"",C82-E82)</f>
        <v>843.858812066435</v>
      </c>
      <c r="E82" s="25" t="n">
        <f aca="false">IF(B82&gt;C$9*C$10,"",F81*C$8/C$10)</f>
        <v>266.34620735006</v>
      </c>
      <c r="F82" s="25" t="n">
        <f aca="false">IF(B82&gt;C$9*C$10,"",F81-D82)</f>
        <v>52425.3826579455</v>
      </c>
    </row>
    <row r="83" customFormat="false" ht="15" hidden="false" customHeight="false" outlineLevel="0" collapsed="false">
      <c r="B83" s="24" t="n">
        <v>67</v>
      </c>
      <c r="C83" s="25" t="n">
        <f aca="false">IF(B83&gt;C$9*C$10,"",C$12)</f>
        <v>1110.20501941649</v>
      </c>
      <c r="D83" s="25" t="n">
        <f aca="false">IF(B83&gt;C$9*C$10,"",C83-E83)</f>
        <v>848.078106126767</v>
      </c>
      <c r="E83" s="25" t="n">
        <f aca="false">IF(B83&gt;C$9*C$10,"",F82*C$8/C$10)</f>
        <v>262.126913289728</v>
      </c>
      <c r="F83" s="25" t="n">
        <f aca="false">IF(B83&gt;C$9*C$10,"",F82-D83)</f>
        <v>51577.3045518187</v>
      </c>
    </row>
    <row r="84" customFormat="false" ht="15" hidden="false" customHeight="false" outlineLevel="0" collapsed="false">
      <c r="B84" s="24" t="n">
        <v>68</v>
      </c>
      <c r="C84" s="25" t="n">
        <f aca="false">IF(B84&gt;C$9*C$10,"",C$12)</f>
        <v>1110.20501941649</v>
      </c>
      <c r="D84" s="25" t="n">
        <f aca="false">IF(B84&gt;C$9*C$10,"",C84-E84)</f>
        <v>852.318496657401</v>
      </c>
      <c r="E84" s="25" t="n">
        <f aca="false">IF(B84&gt;C$9*C$10,"",F83*C$8/C$10)</f>
        <v>257.886522759094</v>
      </c>
      <c r="F84" s="25" t="n">
        <f aca="false">IF(B84&gt;C$9*C$10,"",F83-D84)</f>
        <v>50724.9860551613</v>
      </c>
    </row>
    <row r="85" customFormat="false" ht="15" hidden="false" customHeight="false" outlineLevel="0" collapsed="false">
      <c r="B85" s="24" t="n">
        <v>69</v>
      </c>
      <c r="C85" s="25" t="n">
        <f aca="false">IF(B85&gt;C$9*C$10,"",C$12)</f>
        <v>1110.20501941649</v>
      </c>
      <c r="D85" s="25" t="n">
        <f aca="false">IF(B85&gt;C$9*C$10,"",C85-E85)</f>
        <v>856.580089140688</v>
      </c>
      <c r="E85" s="25" t="n">
        <f aca="false">IF(B85&gt;C$9*C$10,"",F84*C$8/C$10)</f>
        <v>253.624930275807</v>
      </c>
      <c r="F85" s="25" t="n">
        <f aca="false">IF(B85&gt;C$9*C$10,"",F84-D85)</f>
        <v>49868.4059660206</v>
      </c>
    </row>
    <row r="86" customFormat="false" ht="15" hidden="false" customHeight="false" outlineLevel="0" collapsed="false">
      <c r="B86" s="24" t="n">
        <v>70</v>
      </c>
      <c r="C86" s="25" t="n">
        <f aca="false">IF(B86&gt;C$9*C$10,"",C$12)</f>
        <v>1110.20501941649</v>
      </c>
      <c r="D86" s="25" t="n">
        <f aca="false">IF(B86&gt;C$9*C$10,"",C86-E86)</f>
        <v>860.862989586391</v>
      </c>
      <c r="E86" s="25" t="n">
        <f aca="false">IF(B86&gt;C$9*C$10,"",F85*C$8/C$10)</f>
        <v>249.342029830103</v>
      </c>
      <c r="F86" s="25" t="n">
        <f aca="false">IF(B86&gt;C$9*C$10,"",F85-D86)</f>
        <v>49007.5429764343</v>
      </c>
    </row>
    <row r="87" customFormat="false" ht="15" hidden="false" customHeight="false" outlineLevel="0" collapsed="false">
      <c r="B87" s="24" t="n">
        <v>71</v>
      </c>
      <c r="C87" s="25" t="n">
        <f aca="false">IF(B87&gt;C$9*C$10,"",C$12)</f>
        <v>1110.20501941649</v>
      </c>
      <c r="D87" s="25" t="n">
        <f aca="false">IF(B87&gt;C$9*C$10,"",C87-E87)</f>
        <v>865.167304534323</v>
      </c>
      <c r="E87" s="25" t="n">
        <f aca="false">IF(B87&gt;C$9*C$10,"",F86*C$8/C$10)</f>
        <v>245.037714882171</v>
      </c>
      <c r="F87" s="25" t="n">
        <f aca="false">IF(B87&gt;C$9*C$10,"",F86-D87)</f>
        <v>48142.3756718999</v>
      </c>
    </row>
    <row r="88" customFormat="false" ht="15" hidden="false" customHeight="false" outlineLevel="0" collapsed="false">
      <c r="B88" s="26" t="n">
        <v>72</v>
      </c>
      <c r="C88" s="10" t="n">
        <f aca="false">IF(B88&gt;C$9*C$10,"",C$12)</f>
        <v>1110.20501941649</v>
      </c>
      <c r="D88" s="10" t="n">
        <f aca="false">IF(B88&gt;C$9*C$10,"",C88-E88)</f>
        <v>869.493141056995</v>
      </c>
      <c r="E88" s="10" t="n">
        <f aca="false">IF(B88&gt;C$9*C$10,"",F87*C$8/C$10)</f>
        <v>240.7118783595</v>
      </c>
      <c r="F88" s="10" t="n">
        <f aca="false">IF(B88&gt;C$9*C$10,"",F87-D88)</f>
        <v>47272.8825308429</v>
      </c>
    </row>
    <row r="89" customFormat="false" ht="15" hidden="false" customHeight="false" outlineLevel="0" collapsed="false">
      <c r="B89" s="24" t="n">
        <v>73</v>
      </c>
      <c r="C89" s="25" t="n">
        <f aca="false">IF(B89&gt;C$9*C$10,"",C$12)</f>
        <v>1110.20501941649</v>
      </c>
      <c r="D89" s="25" t="n">
        <f aca="false">IF(B89&gt;C$9*C$10,"",C89-E89)</f>
        <v>873.84060676228</v>
      </c>
      <c r="E89" s="25" t="n">
        <f aca="false">IF(B89&gt;C$9*C$10,"",F88*C$8/C$10)</f>
        <v>236.364412654215</v>
      </c>
      <c r="F89" s="25" t="n">
        <f aca="false">IF(B89&gt;C$9*C$10,"",F88-D89)</f>
        <v>46399.0419240807</v>
      </c>
    </row>
    <row r="90" customFormat="false" ht="15" hidden="false" customHeight="false" outlineLevel="0" collapsed="false">
      <c r="B90" s="24" t="n">
        <v>74</v>
      </c>
      <c r="C90" s="25" t="n">
        <f aca="false">IF(B90&gt;C$9*C$10,"",C$12)</f>
        <v>1110.20501941649</v>
      </c>
      <c r="D90" s="25" t="n">
        <f aca="false">IF(B90&gt;C$9*C$10,"",C90-E90)</f>
        <v>878.209809796092</v>
      </c>
      <c r="E90" s="25" t="n">
        <f aca="false">IF(B90&gt;C$9*C$10,"",F89*C$8/C$10)</f>
        <v>231.995209620403</v>
      </c>
      <c r="F90" s="25" t="n">
        <f aca="false">IF(B90&gt;C$9*C$10,"",F89-D90)</f>
        <v>45520.8321142846</v>
      </c>
    </row>
    <row r="91" customFormat="false" ht="15" hidden="false" customHeight="false" outlineLevel="0" collapsed="false">
      <c r="B91" s="24" t="n">
        <v>75</v>
      </c>
      <c r="C91" s="25" t="n">
        <f aca="false">IF(B91&gt;C$9*C$10,"",C$12)</f>
        <v>1110.20501941649</v>
      </c>
      <c r="D91" s="25" t="n">
        <f aca="false">IF(B91&gt;C$9*C$10,"",C91-E91)</f>
        <v>882.600858845072</v>
      </c>
      <c r="E91" s="25" t="n">
        <f aca="false">IF(B91&gt;C$9*C$10,"",F90*C$8/C$10)</f>
        <v>227.604160571423</v>
      </c>
      <c r="F91" s="25" t="n">
        <f aca="false">IF(B91&gt;C$9*C$10,"",F90-D91)</f>
        <v>44638.2312554395</v>
      </c>
    </row>
    <row r="92" customFormat="false" ht="15" hidden="false" customHeight="false" outlineLevel="0" collapsed="false">
      <c r="B92" s="24" t="n">
        <v>76</v>
      </c>
      <c r="C92" s="25" t="n">
        <f aca="false">IF(B92&gt;C$9*C$10,"",C$12)</f>
        <v>1110.20501941649</v>
      </c>
      <c r="D92" s="25" t="n">
        <f aca="false">IF(B92&gt;C$9*C$10,"",C92-E92)</f>
        <v>887.013863139297</v>
      </c>
      <c r="E92" s="25" t="n">
        <f aca="false">IF(B92&gt;C$9*C$10,"",F91*C$8/C$10)</f>
        <v>223.191156277197</v>
      </c>
      <c r="F92" s="25" t="n">
        <f aca="false">IF(B92&gt;C$9*C$10,"",F91-D92)</f>
        <v>43751.2173923002</v>
      </c>
    </row>
    <row r="93" customFormat="false" ht="15" hidden="false" customHeight="false" outlineLevel="0" collapsed="false">
      <c r="B93" s="24" t="n">
        <v>77</v>
      </c>
      <c r="C93" s="25" t="n">
        <f aca="false">IF(B93&gt;C$9*C$10,"",C$12)</f>
        <v>1110.20501941649</v>
      </c>
      <c r="D93" s="25" t="n">
        <f aca="false">IF(B93&gt;C$9*C$10,"",C93-E93)</f>
        <v>891.448932454994</v>
      </c>
      <c r="E93" s="25" t="n">
        <f aca="false">IF(B93&gt;C$9*C$10,"",F92*C$8/C$10)</f>
        <v>218.756086961501</v>
      </c>
      <c r="F93" s="25" t="n">
        <f aca="false">IF(B93&gt;C$9*C$10,"",F92-D93)</f>
        <v>42859.7684598452</v>
      </c>
    </row>
    <row r="94" customFormat="false" ht="15" hidden="false" customHeight="false" outlineLevel="0" collapsed="false">
      <c r="B94" s="24" t="n">
        <v>78</v>
      </c>
      <c r="C94" s="25" t="n">
        <f aca="false">IF(B94&gt;C$9*C$10,"",C$12)</f>
        <v>1110.20501941649</v>
      </c>
      <c r="D94" s="25" t="n">
        <f aca="false">IF(B94&gt;C$9*C$10,"",C94-E94)</f>
        <v>895.906177117269</v>
      </c>
      <c r="E94" s="25" t="n">
        <f aca="false">IF(B94&gt;C$9*C$10,"",F93*C$8/C$10)</f>
        <v>214.298842299226</v>
      </c>
      <c r="F94" s="25" t="n">
        <f aca="false">IF(B94&gt;C$9*C$10,"",F93-D94)</f>
        <v>41963.8622827279</v>
      </c>
    </row>
    <row r="95" customFormat="false" ht="15" hidden="false" customHeight="false" outlineLevel="0" collapsed="false">
      <c r="B95" s="24" t="n">
        <v>79</v>
      </c>
      <c r="C95" s="25" t="n">
        <f aca="false">IF(B95&gt;C$9*C$10,"",C$12)</f>
        <v>1110.20501941649</v>
      </c>
      <c r="D95" s="25" t="n">
        <f aca="false">IF(B95&gt;C$9*C$10,"",C95-E95)</f>
        <v>900.385708002855</v>
      </c>
      <c r="E95" s="25" t="n">
        <f aca="false">IF(B95&gt;C$9*C$10,"",F94*C$8/C$10)</f>
        <v>209.81931141364</v>
      </c>
      <c r="F95" s="25" t="n">
        <f aca="false">IF(B95&gt;C$9*C$10,"",F94-D95)</f>
        <v>41063.4765747251</v>
      </c>
    </row>
    <row r="96" customFormat="false" ht="15" hidden="false" customHeight="false" outlineLevel="0" collapsed="false">
      <c r="B96" s="24" t="n">
        <v>80</v>
      </c>
      <c r="C96" s="25" t="n">
        <f aca="false">IF(B96&gt;C$9*C$10,"",C$12)</f>
        <v>1110.20501941649</v>
      </c>
      <c r="D96" s="25" t="n">
        <f aca="false">IF(B96&gt;C$9*C$10,"",C96-E96)</f>
        <v>904.887636542869</v>
      </c>
      <c r="E96" s="25" t="n">
        <f aca="false">IF(B96&gt;C$9*C$10,"",F95*C$8/C$10)</f>
        <v>205.317382873625</v>
      </c>
      <c r="F96" s="25" t="n">
        <f aca="false">IF(B96&gt;C$9*C$10,"",F95-D96)</f>
        <v>40158.5889381822</v>
      </c>
    </row>
    <row r="97" customFormat="false" ht="15" hidden="false" customHeight="false" outlineLevel="0" collapsed="false">
      <c r="B97" s="24" t="n">
        <v>81</v>
      </c>
      <c r="C97" s="25" t="n">
        <f aca="false">IF(B97&gt;C$9*C$10,"",C$12)</f>
        <v>1110.20501941649</v>
      </c>
      <c r="D97" s="25" t="n">
        <f aca="false">IF(B97&gt;C$9*C$10,"",C97-E97)</f>
        <v>909.412074725584</v>
      </c>
      <c r="E97" s="25" t="n">
        <f aca="false">IF(B97&gt;C$9*C$10,"",F96*C$8/C$10)</f>
        <v>200.792944690911</v>
      </c>
      <c r="F97" s="25" t="n">
        <f aca="false">IF(B97&gt;C$9*C$10,"",F96-D97)</f>
        <v>39249.1768634566</v>
      </c>
    </row>
    <row r="98" customFormat="false" ht="15" hidden="false" customHeight="false" outlineLevel="0" collapsed="false">
      <c r="B98" s="24" t="n">
        <v>82</v>
      </c>
      <c r="C98" s="25" t="n">
        <f aca="false">IF(B98&gt;C$9*C$10,"",C$12)</f>
        <v>1110.20501941649</v>
      </c>
      <c r="D98" s="25" t="n">
        <f aca="false">IF(B98&gt;C$9*C$10,"",C98-E98)</f>
        <v>913.959135099212</v>
      </c>
      <c r="E98" s="25" t="n">
        <f aca="false">IF(B98&gt;C$9*C$10,"",F97*C$8/C$10)</f>
        <v>196.245884317283</v>
      </c>
      <c r="F98" s="25" t="n">
        <f aca="false">IF(B98&gt;C$9*C$10,"",F97-D98)</f>
        <v>38335.2177283574</v>
      </c>
    </row>
    <row r="99" customFormat="false" ht="15" hidden="false" customHeight="false" outlineLevel="0" collapsed="false">
      <c r="B99" s="24" t="n">
        <v>83</v>
      </c>
      <c r="C99" s="25" t="n">
        <f aca="false">IF(B99&gt;C$9*C$10,"",C$12)</f>
        <v>1110.20501941649</v>
      </c>
      <c r="D99" s="25" t="n">
        <f aca="false">IF(B99&gt;C$9*C$10,"",C99-E99)</f>
        <v>918.528930774708</v>
      </c>
      <c r="E99" s="25" t="n">
        <f aca="false">IF(B99&gt;C$9*C$10,"",F98*C$8/C$10)</f>
        <v>191.676088641787</v>
      </c>
      <c r="F99" s="25" t="n">
        <f aca="false">IF(B99&gt;C$9*C$10,"",F98-D99)</f>
        <v>37416.6887975827</v>
      </c>
    </row>
    <row r="100" customFormat="false" ht="15" hidden="false" customHeight="false" outlineLevel="0" collapsed="false">
      <c r="B100" s="26" t="n">
        <v>84</v>
      </c>
      <c r="C100" s="10" t="n">
        <f aca="false">IF(B100&gt;C$9*C$10,"",C$12)</f>
        <v>1110.20501941649</v>
      </c>
      <c r="D100" s="10" t="n">
        <f aca="false">IF(B100&gt;C$9*C$10,"",C100-E100)</f>
        <v>923.121575428581</v>
      </c>
      <c r="E100" s="10" t="n">
        <f aca="false">IF(B100&gt;C$9*C$10,"",F99*C$8/C$10)</f>
        <v>187.083443987914</v>
      </c>
      <c r="F100" s="10" t="n">
        <f aca="false">IF(B100&gt;C$9*C$10,"",F99-D100)</f>
        <v>36493.5672221541</v>
      </c>
    </row>
    <row r="101" customFormat="false" ht="15" hidden="false" customHeight="false" outlineLevel="0" collapsed="false">
      <c r="B101" s="24" t="n">
        <v>85</v>
      </c>
      <c r="C101" s="25" t="n">
        <f aca="false">IF(B101&gt;C$9*C$10,"",C$12)</f>
        <v>1110.20501941649</v>
      </c>
      <c r="D101" s="25" t="n">
        <f aca="false">IF(B101&gt;C$9*C$10,"",C101-E101)</f>
        <v>927.737183305724</v>
      </c>
      <c r="E101" s="25" t="n">
        <f aca="false">IF(B101&gt;C$9*C$10,"",F100*C$8/C$10)</f>
        <v>182.467836110771</v>
      </c>
      <c r="F101" s="25" t="n">
        <f aca="false">IF(B101&gt;C$9*C$10,"",F100-D101)</f>
        <v>35565.8300388484</v>
      </c>
    </row>
    <row r="102" customFormat="false" ht="15" hidden="false" customHeight="false" outlineLevel="0" collapsed="false">
      <c r="B102" s="24" t="n">
        <v>86</v>
      </c>
      <c r="C102" s="25" t="n">
        <f aca="false">IF(B102&gt;C$9*C$10,"",C$12)</f>
        <v>1110.20501941649</v>
      </c>
      <c r="D102" s="25" t="n">
        <f aca="false">IF(B102&gt;C$9*C$10,"",C102-E102)</f>
        <v>932.375869222253</v>
      </c>
      <c r="E102" s="25" t="n">
        <f aca="false">IF(B102&gt;C$9*C$10,"",F101*C$8/C$10)</f>
        <v>177.829150194242</v>
      </c>
      <c r="F102" s="25" t="n">
        <f aca="false">IF(B102&gt;C$9*C$10,"",F101-D102)</f>
        <v>34633.4541696261</v>
      </c>
    </row>
    <row r="103" customFormat="false" ht="15" hidden="false" customHeight="false" outlineLevel="0" collapsed="false">
      <c r="B103" s="24" t="n">
        <v>87</v>
      </c>
      <c r="C103" s="25" t="n">
        <f aca="false">IF(B103&gt;C$9*C$10,"",C$12)</f>
        <v>1110.20501941649</v>
      </c>
      <c r="D103" s="25" t="n">
        <f aca="false">IF(B103&gt;C$9*C$10,"",C103-E103)</f>
        <v>937.037748568364</v>
      </c>
      <c r="E103" s="25" t="n">
        <f aca="false">IF(B103&gt;C$9*C$10,"",F102*C$8/C$10)</f>
        <v>173.167270848131</v>
      </c>
      <c r="F103" s="25" t="n">
        <f aca="false">IF(B103&gt;C$9*C$10,"",F102-D103)</f>
        <v>33696.4164210578</v>
      </c>
    </row>
    <row r="104" customFormat="false" ht="15" hidden="false" customHeight="false" outlineLevel="0" collapsed="false">
      <c r="B104" s="24" t="n">
        <v>88</v>
      </c>
      <c r="C104" s="25" t="n">
        <f aca="false">IF(B104&gt;C$9*C$10,"",C$12)</f>
        <v>1110.20501941649</v>
      </c>
      <c r="D104" s="25" t="n">
        <f aca="false">IF(B104&gt;C$9*C$10,"",C104-E104)</f>
        <v>941.722937311206</v>
      </c>
      <c r="E104" s="25" t="n">
        <f aca="false">IF(B104&gt;C$9*C$10,"",F103*C$8/C$10)</f>
        <v>168.482082105289</v>
      </c>
      <c r="F104" s="25" t="n">
        <f aca="false">IF(B104&gt;C$9*C$10,"",F103-D104)</f>
        <v>32754.6934837466</v>
      </c>
    </row>
    <row r="105" customFormat="false" ht="15" hidden="false" customHeight="false" outlineLevel="0" collapsed="false">
      <c r="B105" s="24" t="n">
        <v>89</v>
      </c>
      <c r="C105" s="25" t="n">
        <f aca="false">IF(B105&gt;C$9*C$10,"",C$12)</f>
        <v>1110.20501941649</v>
      </c>
      <c r="D105" s="25" t="n">
        <f aca="false">IF(B105&gt;C$9*C$10,"",C105-E105)</f>
        <v>946.431551997762</v>
      </c>
      <c r="E105" s="25" t="n">
        <f aca="false">IF(B105&gt;C$9*C$10,"",F104*C$8/C$10)</f>
        <v>163.773467418733</v>
      </c>
      <c r="F105" s="25" t="n">
        <f aca="false">IF(B105&gt;C$9*C$10,"",F104-D105)</f>
        <v>31808.2619317488</v>
      </c>
    </row>
    <row r="106" customFormat="false" ht="15" hidden="false" customHeight="false" outlineLevel="0" collapsed="false">
      <c r="B106" s="24" t="n">
        <v>90</v>
      </c>
      <c r="C106" s="25" t="n">
        <f aca="false">IF(B106&gt;C$9*C$10,"",C$12)</f>
        <v>1110.20501941649</v>
      </c>
      <c r="D106" s="25" t="n">
        <f aca="false">IF(B106&gt;C$9*C$10,"",C106-E106)</f>
        <v>951.163709757751</v>
      </c>
      <c r="E106" s="25" t="n">
        <f aca="false">IF(B106&gt;C$9*C$10,"",F105*C$8/C$10)</f>
        <v>159.041309658744</v>
      </c>
      <c r="F106" s="25" t="n">
        <f aca="false">IF(B106&gt;C$9*C$10,"",F105-D106)</f>
        <v>30857.0982219911</v>
      </c>
    </row>
    <row r="107" customFormat="false" ht="15" hidden="false" customHeight="false" outlineLevel="0" collapsed="false">
      <c r="B107" s="24" t="n">
        <v>91</v>
      </c>
      <c r="C107" s="25" t="n">
        <f aca="false">IF(B107&gt;C$9*C$10,"",C$12)</f>
        <v>1110.20501941649</v>
      </c>
      <c r="D107" s="25" t="n">
        <f aca="false">IF(B107&gt;C$9*C$10,"",C107-E107)</f>
        <v>955.919528306539</v>
      </c>
      <c r="E107" s="25" t="n">
        <f aca="false">IF(B107&gt;C$9*C$10,"",F106*C$8/C$10)</f>
        <v>154.285491109955</v>
      </c>
      <c r="F107" s="25" t="n">
        <f aca="false">IF(B107&gt;C$9*C$10,"",F106-D107)</f>
        <v>29901.1786936845</v>
      </c>
    </row>
    <row r="108" customFormat="false" ht="15" hidden="false" customHeight="false" outlineLevel="0" collapsed="false">
      <c r="B108" s="24" t="n">
        <v>92</v>
      </c>
      <c r="C108" s="25" t="n">
        <f aca="false">IF(B108&gt;C$9*C$10,"",C$12)</f>
        <v>1110.20501941649</v>
      </c>
      <c r="D108" s="25" t="n">
        <f aca="false">IF(B108&gt;C$9*C$10,"",C108-E108)</f>
        <v>960.699125948072</v>
      </c>
      <c r="E108" s="25" t="n">
        <f aca="false">IF(B108&gt;C$9*C$10,"",F107*C$8/C$10)</f>
        <v>149.505893468423</v>
      </c>
      <c r="F108" s="25" t="n">
        <f aca="false">IF(B108&gt;C$9*C$10,"",F107-D108)</f>
        <v>28940.4795677365</v>
      </c>
    </row>
    <row r="109" customFormat="false" ht="15" hidden="false" customHeight="false" outlineLevel="0" collapsed="false">
      <c r="B109" s="24" t="n">
        <v>93</v>
      </c>
      <c r="C109" s="25" t="n">
        <f aca="false">IF(B109&gt;C$9*C$10,"",C$12)</f>
        <v>1110.20501941649</v>
      </c>
      <c r="D109" s="25" t="n">
        <f aca="false">IF(B109&gt;C$9*C$10,"",C109-E109)</f>
        <v>965.502621577812</v>
      </c>
      <c r="E109" s="25" t="n">
        <f aca="false">IF(B109&gt;C$9*C$10,"",F108*C$8/C$10)</f>
        <v>144.702397838682</v>
      </c>
      <c r="F109" s="25" t="n">
        <f aca="false">IF(B109&gt;C$9*C$10,"",F108-D109)</f>
        <v>27974.9769461586</v>
      </c>
    </row>
    <row r="110" customFormat="false" ht="15" hidden="false" customHeight="false" outlineLevel="0" collapsed="false">
      <c r="B110" s="24" t="n">
        <v>94</v>
      </c>
      <c r="C110" s="25" t="n">
        <f aca="false">IF(B110&gt;C$9*C$10,"",C$12)</f>
        <v>1110.20501941649</v>
      </c>
      <c r="D110" s="25" t="n">
        <f aca="false">IF(B110&gt;C$9*C$10,"",C110-E110)</f>
        <v>970.330134685702</v>
      </c>
      <c r="E110" s="25" t="n">
        <f aca="false">IF(B110&gt;C$9*C$10,"",F109*C$8/C$10)</f>
        <v>139.874884730793</v>
      </c>
      <c r="F110" s="25" t="n">
        <f aca="false">IF(B110&gt;C$9*C$10,"",F109-D110)</f>
        <v>27004.6468114729</v>
      </c>
    </row>
    <row r="111" customFormat="false" ht="15" hidden="false" customHeight="false" outlineLevel="0" collapsed="false">
      <c r="B111" s="24" t="n">
        <v>95</v>
      </c>
      <c r="C111" s="25" t="n">
        <f aca="false">IF(B111&gt;C$9*C$10,"",C$12)</f>
        <v>1110.20501941649</v>
      </c>
      <c r="D111" s="25" t="n">
        <f aca="false">IF(B111&gt;C$9*C$10,"",C111-E111)</f>
        <v>975.18178535913</v>
      </c>
      <c r="E111" s="25" t="n">
        <f aca="false">IF(B111&gt;C$9*C$10,"",F110*C$8/C$10)</f>
        <v>135.023234057365</v>
      </c>
      <c r="F111" s="25" t="n">
        <f aca="false">IF(B111&gt;C$9*C$10,"",F110-D111)</f>
        <v>26029.4650261138</v>
      </c>
    </row>
    <row r="112" customFormat="false" ht="15" hidden="false" customHeight="false" outlineLevel="0" collapsed="false">
      <c r="B112" s="26" t="n">
        <v>96</v>
      </c>
      <c r="C112" s="10" t="n">
        <f aca="false">IF(B112&gt;C$9*C$10,"",C$12)</f>
        <v>1110.20501941649</v>
      </c>
      <c r="D112" s="10" t="n">
        <f aca="false">IF(B112&gt;C$9*C$10,"",C112-E112)</f>
        <v>980.057694285926</v>
      </c>
      <c r="E112" s="10" t="n">
        <f aca="false">IF(B112&gt;C$9*C$10,"",F111*C$8/C$10)</f>
        <v>130.147325130569</v>
      </c>
      <c r="F112" s="10" t="n">
        <f aca="false">IF(B112&gt;C$9*C$10,"",F111-D112)</f>
        <v>25049.4073318279</v>
      </c>
    </row>
    <row r="113" customFormat="false" ht="15" hidden="false" customHeight="false" outlineLevel="0" collapsed="false">
      <c r="B113" s="24" t="n">
        <v>97</v>
      </c>
      <c r="C113" s="25" t="n">
        <f aca="false">IF(B113&gt;C$9*C$10,"",C$12)</f>
        <v>1110.20501941649</v>
      </c>
      <c r="D113" s="25" t="n">
        <f aca="false">IF(B113&gt;C$9*C$10,"",C113-E113)</f>
        <v>984.957982757355</v>
      </c>
      <c r="E113" s="25" t="n">
        <f aca="false">IF(B113&gt;C$9*C$10,"",F112*C$8/C$10)</f>
        <v>125.247036659139</v>
      </c>
      <c r="F113" s="25" t="n">
        <f aca="false">IF(B113&gt;C$9*C$10,"",F112-D113)</f>
        <v>24064.4493490705</v>
      </c>
    </row>
    <row r="114" customFormat="false" ht="15" hidden="false" customHeight="false" outlineLevel="0" collapsed="false">
      <c r="B114" s="24" t="n">
        <v>98</v>
      </c>
      <c r="C114" s="25" t="n">
        <f aca="false">IF(B114&gt;C$9*C$10,"",C$12)</f>
        <v>1110.20501941649</v>
      </c>
      <c r="D114" s="25" t="n">
        <f aca="false">IF(B114&gt;C$9*C$10,"",C114-E114)</f>
        <v>989.882772671142</v>
      </c>
      <c r="E114" s="25" t="n">
        <f aca="false">IF(B114&gt;C$9*C$10,"",F113*C$8/C$10)</f>
        <v>120.322246745353</v>
      </c>
      <c r="F114" s="25" t="n">
        <f aca="false">IF(B114&gt;C$9*C$10,"",F113-D114)</f>
        <v>23074.5665763994</v>
      </c>
    </row>
    <row r="115" customFormat="false" ht="15" hidden="false" customHeight="false" outlineLevel="0" collapsed="false">
      <c r="B115" s="24" t="n">
        <v>99</v>
      </c>
      <c r="C115" s="25" t="n">
        <f aca="false">IF(B115&gt;C$9*C$10,"",C$12)</f>
        <v>1110.20501941649</v>
      </c>
      <c r="D115" s="25" t="n">
        <f aca="false">IF(B115&gt;C$9*C$10,"",C115-E115)</f>
        <v>994.832186534498</v>
      </c>
      <c r="E115" s="25" t="n">
        <f aca="false">IF(B115&gt;C$9*C$10,"",F114*C$8/C$10)</f>
        <v>115.372832881997</v>
      </c>
      <c r="F115" s="25" t="n">
        <f aca="false">IF(B115&gt;C$9*C$10,"",F114-D115)</f>
        <v>22079.7343898649</v>
      </c>
    </row>
    <row r="116" customFormat="false" ht="15" hidden="false" customHeight="false" outlineLevel="0" collapsed="false">
      <c r="B116" s="24" t="n">
        <v>100</v>
      </c>
      <c r="C116" s="25" t="n">
        <f aca="false">IF(B116&gt;C$9*C$10,"",C$12)</f>
        <v>1110.20501941649</v>
      </c>
      <c r="D116" s="25" t="n">
        <f aca="false">IF(B116&gt;C$9*C$10,"",C116-E116)</f>
        <v>999.80634746717</v>
      </c>
      <c r="E116" s="25" t="n">
        <f aca="false">IF(B116&gt;C$9*C$10,"",F115*C$8/C$10)</f>
        <v>110.398671949324</v>
      </c>
      <c r="F116" s="25" t="n">
        <f aca="false">IF(B116&gt;C$9*C$10,"",F115-D116)</f>
        <v>21079.9280423977</v>
      </c>
    </row>
    <row r="117" customFormat="false" ht="15" hidden="false" customHeight="false" outlineLevel="0" collapsed="false">
      <c r="B117" s="24" t="n">
        <v>101</v>
      </c>
      <c r="C117" s="25" t="n">
        <f aca="false">IF(B117&gt;C$9*C$10,"",C$12)</f>
        <v>1110.20501941649</v>
      </c>
      <c r="D117" s="25" t="n">
        <f aca="false">IF(B117&gt;C$9*C$10,"",C117-E117)</f>
        <v>1004.80537920451</v>
      </c>
      <c r="E117" s="25" t="n">
        <f aca="false">IF(B117&gt;C$9*C$10,"",F116*C$8/C$10)</f>
        <v>105.399640211989</v>
      </c>
      <c r="F117" s="25" t="n">
        <f aca="false">IF(B117&gt;C$9*C$10,"",F116-D117)</f>
        <v>20075.1226631932</v>
      </c>
    </row>
    <row r="118" customFormat="false" ht="15" hidden="false" customHeight="false" outlineLevel="0" collapsed="false">
      <c r="B118" s="24" t="n">
        <v>102</v>
      </c>
      <c r="C118" s="25" t="n">
        <f aca="false">IF(B118&gt;C$9*C$10,"",C$12)</f>
        <v>1110.20501941649</v>
      </c>
      <c r="D118" s="25" t="n">
        <f aca="false">IF(B118&gt;C$9*C$10,"",C118-E118)</f>
        <v>1009.82940610053</v>
      </c>
      <c r="E118" s="25" t="n">
        <f aca="false">IF(B118&gt;C$9*C$10,"",F117*C$8/C$10)</f>
        <v>100.375613315966</v>
      </c>
      <c r="F118" s="25" t="n">
        <f aca="false">IF(B118&gt;C$9*C$10,"",F117-D118)</f>
        <v>19065.2932570927</v>
      </c>
    </row>
    <row r="119" customFormat="false" ht="15" hidden="false" customHeight="false" outlineLevel="0" collapsed="false">
      <c r="B119" s="24" t="n">
        <v>103</v>
      </c>
      <c r="C119" s="25" t="n">
        <f aca="false">IF(B119&gt;C$9*C$10,"",C$12)</f>
        <v>1110.20501941649</v>
      </c>
      <c r="D119" s="25" t="n">
        <f aca="false">IF(B119&gt;C$9*C$10,"",C119-E119)</f>
        <v>1014.87855313103</v>
      </c>
      <c r="E119" s="25" t="n">
        <f aca="false">IF(B119&gt;C$9*C$10,"",F118*C$8/C$10)</f>
        <v>95.3264662854634</v>
      </c>
      <c r="F119" s="25" t="n">
        <f aca="false">IF(B119&gt;C$9*C$10,"",F118-D119)</f>
        <v>18050.4147039617</v>
      </c>
    </row>
    <row r="120" customFormat="false" ht="15" hidden="false" customHeight="false" outlineLevel="0" collapsed="false">
      <c r="B120" s="24" t="n">
        <v>104</v>
      </c>
      <c r="C120" s="25" t="n">
        <f aca="false">IF(B120&gt;C$9*C$10,"",C$12)</f>
        <v>1110.20501941649</v>
      </c>
      <c r="D120" s="25" t="n">
        <f aca="false">IF(B120&gt;C$9*C$10,"",C120-E120)</f>
        <v>1019.95294589669</v>
      </c>
      <c r="E120" s="25" t="n">
        <f aca="false">IF(B120&gt;C$9*C$10,"",F119*C$8/C$10)</f>
        <v>90.2520735198083</v>
      </c>
      <c r="F120" s="25" t="n">
        <f aca="false">IF(B120&gt;C$9*C$10,"",F119-D120)</f>
        <v>17030.461758065</v>
      </c>
    </row>
    <row r="121" customFormat="false" ht="15" hidden="false" customHeight="false" outlineLevel="0" collapsed="false">
      <c r="B121" s="24" t="n">
        <v>105</v>
      </c>
      <c r="C121" s="25" t="n">
        <f aca="false">IF(B121&gt;C$9*C$10,"",C$12)</f>
        <v>1110.20501941649</v>
      </c>
      <c r="D121" s="25" t="n">
        <f aca="false">IF(B121&gt;C$9*C$10,"",C121-E121)</f>
        <v>1025.05271062617</v>
      </c>
      <c r="E121" s="25" t="n">
        <f aca="false">IF(B121&gt;C$9*C$10,"",F120*C$8/C$10)</f>
        <v>85.1523087903248</v>
      </c>
      <c r="F121" s="25" t="n">
        <f aca="false">IF(B121&gt;C$9*C$10,"",F120-D121)</f>
        <v>16005.4090474388</v>
      </c>
    </row>
    <row r="122" customFormat="false" ht="15" hidden="false" customHeight="false" outlineLevel="0" collapsed="false">
      <c r="B122" s="24" t="n">
        <v>106</v>
      </c>
      <c r="C122" s="25" t="n">
        <f aca="false">IF(B122&gt;C$9*C$10,"",C$12)</f>
        <v>1110.20501941649</v>
      </c>
      <c r="D122" s="25" t="n">
        <f aca="false">IF(B122&gt;C$9*C$10,"",C122-E122)</f>
        <v>1030.1779741793</v>
      </c>
      <c r="E122" s="25" t="n">
        <f aca="false">IF(B122&gt;C$9*C$10,"",F121*C$8/C$10)</f>
        <v>80.027045237194</v>
      </c>
      <c r="F122" s="25" t="n">
        <f aca="false">IF(B122&gt;C$9*C$10,"",F121-D122)</f>
        <v>14975.2310732595</v>
      </c>
    </row>
    <row r="123" customFormat="false" ht="15" hidden="false" customHeight="false" outlineLevel="0" collapsed="false">
      <c r="B123" s="24" t="n">
        <v>107</v>
      </c>
      <c r="C123" s="25" t="n">
        <f aca="false">IF(B123&gt;C$9*C$10,"",C$12)</f>
        <v>1110.20501941649</v>
      </c>
      <c r="D123" s="25" t="n">
        <f aca="false">IF(B123&gt;C$9*C$10,"",C123-E123)</f>
        <v>1035.3288640502</v>
      </c>
      <c r="E123" s="25" t="n">
        <f aca="false">IF(B123&gt;C$9*C$10,"",F122*C$8/C$10)</f>
        <v>74.8761553662975</v>
      </c>
      <c r="F123" s="25" t="n">
        <f aca="false">IF(B123&gt;C$9*C$10,"",F122-D123)</f>
        <v>13939.9022092093</v>
      </c>
    </row>
    <row r="124" customFormat="false" ht="15" hidden="false" customHeight="false" outlineLevel="0" collapsed="false">
      <c r="B124" s="26" t="n">
        <v>108</v>
      </c>
      <c r="C124" s="10" t="n">
        <f aca="false">IF(B124&gt;C$9*C$10,"",C$12)</f>
        <v>1110.20501941649</v>
      </c>
      <c r="D124" s="10" t="n">
        <f aca="false">IF(B124&gt;C$9*C$10,"",C124-E124)</f>
        <v>1040.50550837045</v>
      </c>
      <c r="E124" s="10" t="n">
        <f aca="false">IF(B124&gt;C$9*C$10,"",F123*C$8/C$10)</f>
        <v>69.6995110460465</v>
      </c>
      <c r="F124" s="10" t="n">
        <f aca="false">IF(B124&gt;C$9*C$10,"",F123-D124)</f>
        <v>12899.3967008389</v>
      </c>
    </row>
    <row r="125" customFormat="false" ht="15" hidden="false" customHeight="false" outlineLevel="0" collapsed="false">
      <c r="B125" s="24" t="n">
        <v>109</v>
      </c>
      <c r="C125" s="25" t="n">
        <f aca="false">IF(B125&gt;C$9*C$10,"",C$12)</f>
        <v>1110.20501941649</v>
      </c>
      <c r="D125" s="25" t="n">
        <f aca="false">IF(B125&gt;C$9*C$10,"",C125-E125)</f>
        <v>1045.7080359123</v>
      </c>
      <c r="E125" s="25" t="n">
        <f aca="false">IF(B125&gt;C$9*C$10,"",F124*C$8/C$10)</f>
        <v>64.4969835041943</v>
      </c>
      <c r="F125" s="25" t="n">
        <f aca="false">IF(B125&gt;C$9*C$10,"",F124-D125)</f>
        <v>11853.6886649265</v>
      </c>
    </row>
    <row r="126" customFormat="false" ht="15" hidden="false" customHeight="false" outlineLevel="0" collapsed="false">
      <c r="B126" s="24" t="n">
        <v>110</v>
      </c>
      <c r="C126" s="25" t="n">
        <f aca="false">IF(B126&gt;C$9*C$10,"",C$12)</f>
        <v>1110.20501941649</v>
      </c>
      <c r="D126" s="25" t="n">
        <f aca="false">IF(B126&gt;C$9*C$10,"",C126-E126)</f>
        <v>1050.93657609186</v>
      </c>
      <c r="E126" s="25" t="n">
        <f aca="false">IF(B126&gt;C$9*C$10,"",F125*C$8/C$10)</f>
        <v>59.2684433246328</v>
      </c>
      <c r="F126" s="25" t="n">
        <f aca="false">IF(B126&gt;C$9*C$10,"",F125-D126)</f>
        <v>10802.7520888347</v>
      </c>
    </row>
    <row r="127" customFormat="false" ht="15" hidden="false" customHeight="false" outlineLevel="0" collapsed="false">
      <c r="B127" s="24" t="n">
        <v>111</v>
      </c>
      <c r="C127" s="25" t="n">
        <f aca="false">IF(B127&gt;C$9*C$10,"",C$12)</f>
        <v>1110.20501941649</v>
      </c>
      <c r="D127" s="25" t="n">
        <f aca="false">IF(B127&gt;C$9*C$10,"",C127-E127)</f>
        <v>1056.19125897232</v>
      </c>
      <c r="E127" s="25" t="n">
        <f aca="false">IF(B127&gt;C$9*C$10,"",F126*C$8/C$10)</f>
        <v>54.0137604441734</v>
      </c>
      <c r="F127" s="25" t="n">
        <f aca="false">IF(B127&gt;C$9*C$10,"",F126-D127)</f>
        <v>9746.56082986237</v>
      </c>
    </row>
    <row r="128" customFormat="false" ht="15" hidden="false" customHeight="false" outlineLevel="0" collapsed="false">
      <c r="B128" s="24" t="n">
        <v>112</v>
      </c>
      <c r="C128" s="25" t="n">
        <f aca="false">IF(B128&gt;C$9*C$10,"",C$12)</f>
        <v>1110.20501941649</v>
      </c>
      <c r="D128" s="25" t="n">
        <f aca="false">IF(B128&gt;C$9*C$10,"",C128-E128)</f>
        <v>1061.47221526718</v>
      </c>
      <c r="E128" s="25" t="n">
        <f aca="false">IF(B128&gt;C$9*C$10,"",F127*C$8/C$10)</f>
        <v>48.7328041493118</v>
      </c>
      <c r="F128" s="25" t="n">
        <f aca="false">IF(B128&gt;C$9*C$10,"",F127-D128)</f>
        <v>8685.08861459518</v>
      </c>
    </row>
    <row r="129" customFormat="false" ht="15" hidden="false" customHeight="false" outlineLevel="0" collapsed="false">
      <c r="B129" s="24" t="n">
        <v>113</v>
      </c>
      <c r="C129" s="25" t="n">
        <f aca="false">IF(B129&gt;C$9*C$10,"",C$12)</f>
        <v>1110.20501941649</v>
      </c>
      <c r="D129" s="25" t="n">
        <f aca="false">IF(B129&gt;C$9*C$10,"",C129-E129)</f>
        <v>1066.77957634352</v>
      </c>
      <c r="E129" s="25" t="n">
        <f aca="false">IF(B129&gt;C$9*C$10,"",F128*C$8/C$10)</f>
        <v>43.4254430729759</v>
      </c>
      <c r="F129" s="25" t="n">
        <f aca="false">IF(B129&gt;C$9*C$10,"",F128-D129)</f>
        <v>7618.30903825166</v>
      </c>
    </row>
    <row r="130" customFormat="false" ht="15" hidden="false" customHeight="false" outlineLevel="0" collapsed="false">
      <c r="B130" s="24" t="n">
        <v>114</v>
      </c>
      <c r="C130" s="25" t="n">
        <f aca="false">IF(B130&gt;C$9*C$10,"",C$12)</f>
        <v>1110.20501941649</v>
      </c>
      <c r="D130" s="25" t="n">
        <f aca="false">IF(B130&gt;C$9*C$10,"",C130-E130)</f>
        <v>1072.11347422524</v>
      </c>
      <c r="E130" s="25" t="n">
        <f aca="false">IF(B130&gt;C$9*C$10,"",F129*C$8/C$10)</f>
        <v>38.0915451912583</v>
      </c>
      <c r="F130" s="25" t="n">
        <f aca="false">IF(B130&gt;C$9*C$10,"",F129-D130)</f>
        <v>6546.19556402643</v>
      </c>
    </row>
    <row r="131" customFormat="false" ht="15" hidden="false" customHeight="false" outlineLevel="0" collapsed="false">
      <c r="B131" s="24" t="n">
        <v>115</v>
      </c>
      <c r="C131" s="25" t="n">
        <f aca="false">IF(B131&gt;C$9*C$10,"",C$12)</f>
        <v>1110.20501941649</v>
      </c>
      <c r="D131" s="25" t="n">
        <f aca="false">IF(B131&gt;C$9*C$10,"",C131-E131)</f>
        <v>1077.47404159636</v>
      </c>
      <c r="E131" s="25" t="n">
        <f aca="false">IF(B131&gt;C$9*C$10,"",F130*C$8/C$10)</f>
        <v>32.7309778201321</v>
      </c>
      <c r="F131" s="25" t="n">
        <f aca="false">IF(B131&gt;C$9*C$10,"",F130-D131)</f>
        <v>5468.72152243006</v>
      </c>
    </row>
    <row r="132" customFormat="false" ht="15" hidden="false" customHeight="false" outlineLevel="0" collapsed="false">
      <c r="B132" s="24" t="n">
        <v>116</v>
      </c>
      <c r="C132" s="25" t="n">
        <f aca="false">IF(B132&gt;C$9*C$10,"",C$12)</f>
        <v>1110.20501941649</v>
      </c>
      <c r="D132" s="25" t="n">
        <f aca="false">IF(B132&gt;C$9*C$10,"",C132-E132)</f>
        <v>1082.86141180434</v>
      </c>
      <c r="E132" s="25" t="n">
        <f aca="false">IF(B132&gt;C$9*C$10,"",F131*C$8/C$10)</f>
        <v>27.3436076121503</v>
      </c>
      <c r="F132" s="25" t="n">
        <f aca="false">IF(B132&gt;C$9*C$10,"",F131-D132)</f>
        <v>4385.86011062572</v>
      </c>
    </row>
    <row r="133" customFormat="false" ht="15" hidden="false" customHeight="false" outlineLevel="0" collapsed="false">
      <c r="B133" s="24" t="n">
        <v>117</v>
      </c>
      <c r="C133" s="25" t="n">
        <f aca="false">IF(B133&gt;C$9*C$10,"",C$12)</f>
        <v>1110.20501941649</v>
      </c>
      <c r="D133" s="25" t="n">
        <f aca="false">IF(B133&gt;C$9*C$10,"",C133-E133)</f>
        <v>1088.27571886337</v>
      </c>
      <c r="E133" s="25" t="n">
        <f aca="false">IF(B133&gt;C$9*C$10,"",F132*C$8/C$10)</f>
        <v>21.9293005531286</v>
      </c>
      <c r="F133" s="25" t="n">
        <f aca="false">IF(B133&gt;C$9*C$10,"",F132-D133)</f>
        <v>3297.58439176235</v>
      </c>
    </row>
    <row r="134" customFormat="false" ht="15" hidden="false" customHeight="false" outlineLevel="0" collapsed="false">
      <c r="B134" s="24" t="n">
        <v>118</v>
      </c>
      <c r="C134" s="25" t="n">
        <f aca="false">IF(B134&gt;C$9*C$10,"",C$12)</f>
        <v>1110.20501941649</v>
      </c>
      <c r="D134" s="25" t="n">
        <f aca="false">IF(B134&gt;C$9*C$10,"",C134-E134)</f>
        <v>1093.71709745768</v>
      </c>
      <c r="E134" s="25" t="n">
        <f aca="false">IF(B134&gt;C$9*C$10,"",F133*C$8/C$10)</f>
        <v>16.4879219588118</v>
      </c>
      <c r="F134" s="25" t="n">
        <f aca="false">IF(B134&gt;C$9*C$10,"",F133-D134)</f>
        <v>2203.86729430467</v>
      </c>
    </row>
    <row r="135" customFormat="false" ht="15" hidden="false" customHeight="false" outlineLevel="0" collapsed="false">
      <c r="B135" s="24" t="n">
        <v>119</v>
      </c>
      <c r="C135" s="25" t="n">
        <f aca="false">IF(B135&gt;C$9*C$10,"",C$12)</f>
        <v>1110.20501941649</v>
      </c>
      <c r="D135" s="25" t="n">
        <f aca="false">IF(B135&gt;C$9*C$10,"",C135-E135)</f>
        <v>1099.18568294497</v>
      </c>
      <c r="E135" s="25" t="n">
        <f aca="false">IF(B135&gt;C$9*C$10,"",F134*C$8/C$10)</f>
        <v>11.0193364715234</v>
      </c>
      <c r="F135" s="25" t="n">
        <f aca="false">IF(B135&gt;C$9*C$10,"",F134-D135)</f>
        <v>1104.6816113597</v>
      </c>
    </row>
    <row r="136" customFormat="false" ht="15" hidden="false" customHeight="false" outlineLevel="0" collapsed="false">
      <c r="B136" s="26" t="n">
        <v>120</v>
      </c>
      <c r="C136" s="10" t="n">
        <f aca="false">IF(B136&gt;C$9*C$10,"",C$12)</f>
        <v>1110.20501941649</v>
      </c>
      <c r="D136" s="10" t="n">
        <f aca="false">IF(B136&gt;C$9*C$10,"",C136-E136)</f>
        <v>1104.6816113597</v>
      </c>
      <c r="E136" s="10" t="n">
        <f aca="false">IF(B136&gt;C$9*C$10,"",F135*C$8/C$10)</f>
        <v>5.5234080567985</v>
      </c>
      <c r="F136" s="10" t="n">
        <f aca="false">IF(B136&gt;C$9*C$10,"",F135-D136)</f>
        <v>0</v>
      </c>
    </row>
  </sheetData>
  <mergeCells count="4">
    <mergeCell ref="A1:H2"/>
    <mergeCell ref="A3:H3"/>
    <mergeCell ref="A4:H4"/>
    <mergeCell ref="E13:H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2026-03-06T13:58:26Z</dcterms:created>
  <dc:creator>openpyxl</dc:creator>
  <dc:description/>
  <dc:language>en-US</dc:language>
  <cp:lastModifiedBy/>
  <dcterms:modified xsi:type="dcterms:W3CDTF">2026-03-06T13:58:26Z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